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 firstSheet="5" activeTab="5"/>
  </bookViews>
  <sheets>
    <sheet name="especies" sheetId="1" state="hidden" r:id="rId1"/>
    <sheet name="níveis" sheetId="2" state="hidden" r:id="rId2"/>
    <sheet name="caixas" sheetId="3" state="hidden" r:id="rId3"/>
    <sheet name="etiqueta" sheetId="4" state="hidden" r:id="rId4"/>
    <sheet name="indice-aula" sheetId="5" state="hidden" r:id="rId5"/>
    <sheet name="indice-exercicio" sheetId="6" r:id="rId6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2" i="6" l="1"/>
  <c r="T62" i="6"/>
  <c r="N62" i="6"/>
  <c r="H62" i="6"/>
  <c r="AA61" i="6"/>
  <c r="AC61" i="6" s="1"/>
  <c r="U61" i="6"/>
  <c r="V61" i="6" s="1"/>
  <c r="O61" i="6"/>
  <c r="P61" i="6" s="1"/>
  <c r="K61" i="6"/>
  <c r="I61" i="6"/>
  <c r="J61" i="6" s="1"/>
  <c r="C61" i="6"/>
  <c r="E61" i="6" s="1"/>
  <c r="B61" i="6"/>
  <c r="AA60" i="6"/>
  <c r="AB60" i="6" s="1"/>
  <c r="U60" i="6"/>
  <c r="W60" i="6" s="1"/>
  <c r="O60" i="6"/>
  <c r="P60" i="6" s="1"/>
  <c r="I60" i="6"/>
  <c r="K60" i="6" s="1"/>
  <c r="C60" i="6"/>
  <c r="E60" i="6" s="1"/>
  <c r="B60" i="6"/>
  <c r="AA59" i="6"/>
  <c r="AC59" i="6" s="1"/>
  <c r="U59" i="6"/>
  <c r="W59" i="6" s="1"/>
  <c r="Q59" i="6"/>
  <c r="O59" i="6"/>
  <c r="P59" i="6" s="1"/>
  <c r="J59" i="6"/>
  <c r="I59" i="6"/>
  <c r="K59" i="6" s="1"/>
  <c r="C59" i="6"/>
  <c r="E59" i="6" s="1"/>
  <c r="B59" i="6"/>
  <c r="AA58" i="6"/>
  <c r="AB58" i="6" s="1"/>
  <c r="U58" i="6"/>
  <c r="V58" i="6" s="1"/>
  <c r="O58" i="6"/>
  <c r="P58" i="6" s="1"/>
  <c r="J58" i="6"/>
  <c r="I58" i="6"/>
  <c r="K58" i="6" s="1"/>
  <c r="C58" i="6"/>
  <c r="E58" i="6" s="1"/>
  <c r="B58" i="6"/>
  <c r="AA57" i="6"/>
  <c r="AB57" i="6" s="1"/>
  <c r="U57" i="6"/>
  <c r="W57" i="6" s="1"/>
  <c r="O57" i="6"/>
  <c r="P57" i="6" s="1"/>
  <c r="K57" i="6"/>
  <c r="I57" i="6"/>
  <c r="J57" i="6" s="1"/>
  <c r="C57" i="6"/>
  <c r="D57" i="6" s="1"/>
  <c r="B57" i="6"/>
  <c r="AA56" i="6"/>
  <c r="AB56" i="6" s="1"/>
  <c r="U56" i="6"/>
  <c r="V56" i="6" s="1"/>
  <c r="Q56" i="6"/>
  <c r="O56" i="6"/>
  <c r="P56" i="6" s="1"/>
  <c r="I56" i="6"/>
  <c r="K56" i="6" s="1"/>
  <c r="C56" i="6"/>
  <c r="E56" i="6" s="1"/>
  <c r="B56" i="6"/>
  <c r="AA55" i="6"/>
  <c r="AB55" i="6" s="1"/>
  <c r="U55" i="6"/>
  <c r="V55" i="6" s="1"/>
  <c r="Q55" i="6"/>
  <c r="O55" i="6"/>
  <c r="P55" i="6" s="1"/>
  <c r="I55" i="6"/>
  <c r="J55" i="6" s="1"/>
  <c r="C55" i="6"/>
  <c r="E55" i="6" s="1"/>
  <c r="B55" i="6"/>
  <c r="AA54" i="6"/>
  <c r="AC54" i="6" s="1"/>
  <c r="U54" i="6"/>
  <c r="W54" i="6" s="1"/>
  <c r="Q54" i="6"/>
  <c r="O54" i="6"/>
  <c r="P54" i="6" s="1"/>
  <c r="K54" i="6"/>
  <c r="J54" i="6"/>
  <c r="I54" i="6"/>
  <c r="C54" i="6"/>
  <c r="E54" i="6" s="1"/>
  <c r="B54" i="6"/>
  <c r="AA53" i="6"/>
  <c r="AB53" i="6" s="1"/>
  <c r="U53" i="6"/>
  <c r="W53" i="6" s="1"/>
  <c r="O53" i="6"/>
  <c r="P53" i="6" s="1"/>
  <c r="J53" i="6"/>
  <c r="I53" i="6"/>
  <c r="K53" i="6" s="1"/>
  <c r="C53" i="6"/>
  <c r="D53" i="6" s="1"/>
  <c r="B53" i="6"/>
  <c r="B62" i="6" s="1"/>
  <c r="AA52" i="6"/>
  <c r="AB52" i="6" s="1"/>
  <c r="AB62" i="6" s="1"/>
  <c r="AB63" i="6" s="1"/>
  <c r="U52" i="6"/>
  <c r="W52" i="6" s="1"/>
  <c r="O52" i="6"/>
  <c r="P52" i="6" s="1"/>
  <c r="I52" i="6"/>
  <c r="K52" i="6" s="1"/>
  <c r="C52" i="6"/>
  <c r="D52" i="6" s="1"/>
  <c r="Z46" i="6"/>
  <c r="T46" i="6"/>
  <c r="N46" i="6"/>
  <c r="H46" i="6"/>
  <c r="AA45" i="6"/>
  <c r="AC45" i="6" s="1"/>
  <c r="U45" i="6"/>
  <c r="V45" i="6" s="1"/>
  <c r="Q45" i="6"/>
  <c r="O45" i="6"/>
  <c r="P45" i="6" s="1"/>
  <c r="I45" i="6"/>
  <c r="K45" i="6" s="1"/>
  <c r="C45" i="6"/>
  <c r="E45" i="6" s="1"/>
  <c r="B45" i="6"/>
  <c r="AA44" i="6"/>
  <c r="AC44" i="6" s="1"/>
  <c r="U44" i="6"/>
  <c r="V44" i="6" s="1"/>
  <c r="O44" i="6"/>
  <c r="P44" i="6" s="1"/>
  <c r="K44" i="6"/>
  <c r="J44" i="6"/>
  <c r="I44" i="6"/>
  <c r="C44" i="6"/>
  <c r="E44" i="6" s="1"/>
  <c r="B44" i="6"/>
  <c r="AA43" i="6"/>
  <c r="AC43" i="6" s="1"/>
  <c r="U43" i="6"/>
  <c r="V43" i="6" s="1"/>
  <c r="O43" i="6"/>
  <c r="P43" i="6" s="1"/>
  <c r="K43" i="6"/>
  <c r="J43" i="6"/>
  <c r="I43" i="6"/>
  <c r="C43" i="6"/>
  <c r="E43" i="6" s="1"/>
  <c r="B43" i="6"/>
  <c r="AA42" i="6"/>
  <c r="AC42" i="6" s="1"/>
  <c r="U42" i="6"/>
  <c r="V42" i="6" s="1"/>
  <c r="Q42" i="6"/>
  <c r="O42" i="6"/>
  <c r="P42" i="6" s="1"/>
  <c r="K42" i="6"/>
  <c r="J42" i="6"/>
  <c r="I42" i="6"/>
  <c r="C42" i="6"/>
  <c r="E42" i="6" s="1"/>
  <c r="B42" i="6"/>
  <c r="AA41" i="6"/>
  <c r="AC41" i="6" s="1"/>
  <c r="U41" i="6"/>
  <c r="V41" i="6" s="1"/>
  <c r="O41" i="6"/>
  <c r="P41" i="6" s="1"/>
  <c r="I41" i="6"/>
  <c r="K41" i="6" s="1"/>
  <c r="C41" i="6"/>
  <c r="E41" i="6" s="1"/>
  <c r="B41" i="6"/>
  <c r="AA40" i="6"/>
  <c r="AC40" i="6" s="1"/>
  <c r="U40" i="6"/>
  <c r="V40" i="6" s="1"/>
  <c r="Q40" i="6"/>
  <c r="O40" i="6"/>
  <c r="P40" i="6" s="1"/>
  <c r="I40" i="6"/>
  <c r="K40" i="6" s="1"/>
  <c r="C40" i="6"/>
  <c r="E40" i="6" s="1"/>
  <c r="B40" i="6"/>
  <c r="AA39" i="6"/>
  <c r="AC39" i="6" s="1"/>
  <c r="U39" i="6"/>
  <c r="V39" i="6" s="1"/>
  <c r="O39" i="6"/>
  <c r="P39" i="6" s="1"/>
  <c r="K39" i="6"/>
  <c r="J39" i="6"/>
  <c r="I39" i="6"/>
  <c r="C39" i="6"/>
  <c r="E39" i="6" s="1"/>
  <c r="B39" i="6"/>
  <c r="AA38" i="6"/>
  <c r="AC38" i="6" s="1"/>
  <c r="U38" i="6"/>
  <c r="V38" i="6" s="1"/>
  <c r="Q38" i="6"/>
  <c r="O38" i="6"/>
  <c r="P38" i="6" s="1"/>
  <c r="K38" i="6"/>
  <c r="J38" i="6"/>
  <c r="I38" i="6"/>
  <c r="C38" i="6"/>
  <c r="E38" i="6" s="1"/>
  <c r="B38" i="6"/>
  <c r="AA37" i="6"/>
  <c r="AC37" i="6" s="1"/>
  <c r="U37" i="6"/>
  <c r="V37" i="6" s="1"/>
  <c r="O37" i="6"/>
  <c r="P37" i="6" s="1"/>
  <c r="I37" i="6"/>
  <c r="K37" i="6" s="1"/>
  <c r="C37" i="6"/>
  <c r="E37" i="6" s="1"/>
  <c r="B37" i="6"/>
  <c r="B46" i="6" s="1"/>
  <c r="AA36" i="6"/>
  <c r="AC36" i="6" s="1"/>
  <c r="AB48" i="6" s="1"/>
  <c r="U36" i="6"/>
  <c r="V36" i="6" s="1"/>
  <c r="Q36" i="6"/>
  <c r="O36" i="6"/>
  <c r="P36" i="6" s="1"/>
  <c r="K36" i="6"/>
  <c r="J36" i="6"/>
  <c r="I36" i="6"/>
  <c r="C36" i="6"/>
  <c r="E36" i="6" s="1"/>
  <c r="D48" i="6" s="1"/>
  <c r="Z30" i="6"/>
  <c r="T30" i="6"/>
  <c r="N30" i="6"/>
  <c r="H30" i="6"/>
  <c r="AA29" i="6"/>
  <c r="AC29" i="6" s="1"/>
  <c r="U29" i="6"/>
  <c r="W29" i="6" s="1"/>
  <c r="O29" i="6"/>
  <c r="P29" i="6" s="1"/>
  <c r="K29" i="6"/>
  <c r="J29" i="6"/>
  <c r="I29" i="6"/>
  <c r="C29" i="6"/>
  <c r="D29" i="6" s="1"/>
  <c r="B29" i="6"/>
  <c r="AA28" i="6"/>
  <c r="AB28" i="6" s="1"/>
  <c r="U28" i="6"/>
  <c r="V28" i="6" s="1"/>
  <c r="O28" i="6"/>
  <c r="P28" i="6" s="1"/>
  <c r="K28" i="6"/>
  <c r="I28" i="6"/>
  <c r="J28" i="6" s="1"/>
  <c r="C28" i="6"/>
  <c r="E28" i="6" s="1"/>
  <c r="B28" i="6"/>
  <c r="AA27" i="6"/>
  <c r="AC27" i="6" s="1"/>
  <c r="U27" i="6"/>
  <c r="W27" i="6" s="1"/>
  <c r="Q27" i="6"/>
  <c r="O27" i="6"/>
  <c r="P27" i="6" s="1"/>
  <c r="K27" i="6"/>
  <c r="J27" i="6"/>
  <c r="I27" i="6"/>
  <c r="C27" i="6"/>
  <c r="E27" i="6" s="1"/>
  <c r="B27" i="6"/>
  <c r="AA26" i="6"/>
  <c r="AB26" i="6" s="1"/>
  <c r="U26" i="6"/>
  <c r="W26" i="6" s="1"/>
  <c r="O26" i="6"/>
  <c r="P26" i="6" s="1"/>
  <c r="K26" i="6"/>
  <c r="I26" i="6"/>
  <c r="J26" i="6" s="1"/>
  <c r="C26" i="6"/>
  <c r="D26" i="6" s="1"/>
  <c r="B26" i="6"/>
  <c r="AA25" i="6"/>
  <c r="AC25" i="6" s="1"/>
  <c r="U25" i="6"/>
  <c r="W25" i="6" s="1"/>
  <c r="O25" i="6"/>
  <c r="P25" i="6" s="1"/>
  <c r="I25" i="6"/>
  <c r="K25" i="6" s="1"/>
  <c r="C25" i="6"/>
  <c r="D25" i="6" s="1"/>
  <c r="B25" i="6"/>
  <c r="AA24" i="6"/>
  <c r="AC24" i="6" s="1"/>
  <c r="U24" i="6"/>
  <c r="V24" i="6" s="1"/>
  <c r="O24" i="6"/>
  <c r="P24" i="6" s="1"/>
  <c r="K24" i="6"/>
  <c r="J24" i="6"/>
  <c r="I24" i="6"/>
  <c r="C24" i="6"/>
  <c r="D24" i="6" s="1"/>
  <c r="B24" i="6"/>
  <c r="AA23" i="6"/>
  <c r="AC23" i="6" s="1"/>
  <c r="U23" i="6"/>
  <c r="W23" i="6" s="1"/>
  <c r="O23" i="6"/>
  <c r="P23" i="6" s="1"/>
  <c r="K23" i="6"/>
  <c r="J23" i="6"/>
  <c r="I23" i="6"/>
  <c r="C23" i="6"/>
  <c r="E23" i="6" s="1"/>
  <c r="B23" i="6"/>
  <c r="AA22" i="6"/>
  <c r="AB22" i="6" s="1"/>
  <c r="U22" i="6"/>
  <c r="W22" i="6" s="1"/>
  <c r="O22" i="6"/>
  <c r="P22" i="6" s="1"/>
  <c r="I22" i="6"/>
  <c r="K22" i="6" s="1"/>
  <c r="C22" i="6"/>
  <c r="D22" i="6" s="1"/>
  <c r="B22" i="6"/>
  <c r="AA21" i="6"/>
  <c r="AC21" i="6" s="1"/>
  <c r="U21" i="6"/>
  <c r="W21" i="6" s="1"/>
  <c r="O21" i="6"/>
  <c r="P21" i="6" s="1"/>
  <c r="I21" i="6"/>
  <c r="K21" i="6" s="1"/>
  <c r="C21" i="6"/>
  <c r="D21" i="6" s="1"/>
  <c r="B21" i="6"/>
  <c r="B30" i="6" s="1"/>
  <c r="AA20" i="6"/>
  <c r="AC20" i="6" s="1"/>
  <c r="AB32" i="6" s="1"/>
  <c r="U20" i="6"/>
  <c r="W20" i="6" s="1"/>
  <c r="V32" i="6" s="1"/>
  <c r="Q20" i="6"/>
  <c r="O20" i="6"/>
  <c r="P20" i="6" s="1"/>
  <c r="K20" i="6"/>
  <c r="I20" i="6"/>
  <c r="J20" i="6" s="1"/>
  <c r="C20" i="6"/>
  <c r="D20" i="6" s="1"/>
  <c r="Z13" i="6"/>
  <c r="AC12" i="6"/>
  <c r="AB12" i="6"/>
  <c r="AA12" i="6"/>
  <c r="AA11" i="6"/>
  <c r="AB11" i="6" s="1"/>
  <c r="AA10" i="6"/>
  <c r="AC10" i="6" s="1"/>
  <c r="AC9" i="6"/>
  <c r="AA9" i="6"/>
  <c r="AB9" i="6" s="1"/>
  <c r="AC8" i="6"/>
  <c r="AB8" i="6"/>
  <c r="AA8" i="6"/>
  <c r="AA7" i="6"/>
  <c r="AC7" i="6" s="1"/>
  <c r="AA6" i="6"/>
  <c r="AC6" i="6" s="1"/>
  <c r="AC5" i="6"/>
  <c r="AA5" i="6"/>
  <c r="AB5" i="6" s="1"/>
  <c r="AC4" i="6"/>
  <c r="AB4" i="6"/>
  <c r="AA4" i="6"/>
  <c r="AA3" i="6"/>
  <c r="AB3" i="6" s="1"/>
  <c r="AB13" i="6" s="1"/>
  <c r="AB14" i="6" s="1"/>
  <c r="T13" i="6"/>
  <c r="V12" i="6"/>
  <c r="U12" i="6"/>
  <c r="W12" i="6" s="1"/>
  <c r="U11" i="6"/>
  <c r="V11" i="6" s="1"/>
  <c r="U10" i="6"/>
  <c r="W10" i="6" s="1"/>
  <c r="U9" i="6"/>
  <c r="V9" i="6" s="1"/>
  <c r="U8" i="6"/>
  <c r="W8" i="6" s="1"/>
  <c r="U7" i="6"/>
  <c r="V7" i="6" s="1"/>
  <c r="V6" i="6"/>
  <c r="U6" i="6"/>
  <c r="W6" i="6" s="1"/>
  <c r="U5" i="6"/>
  <c r="V5" i="6" s="1"/>
  <c r="U4" i="6"/>
  <c r="W4" i="6" s="1"/>
  <c r="U3" i="6"/>
  <c r="V3" i="6" s="1"/>
  <c r="V64" i="6" l="1"/>
  <c r="Q61" i="6"/>
  <c r="Q60" i="6"/>
  <c r="Q58" i="6"/>
  <c r="Q57" i="6"/>
  <c r="P62" i="6"/>
  <c r="P63" i="6" s="1"/>
  <c r="Q53" i="6"/>
  <c r="Q52" i="6"/>
  <c r="J60" i="6"/>
  <c r="J56" i="6"/>
  <c r="K55" i="6"/>
  <c r="J64" i="6"/>
  <c r="J52" i="6"/>
  <c r="J62" i="6" s="1"/>
  <c r="J63" i="6" s="1"/>
  <c r="V46" i="6"/>
  <c r="V47" i="6" s="1"/>
  <c r="Q44" i="6"/>
  <c r="Q43" i="6"/>
  <c r="Q41" i="6"/>
  <c r="Q39" i="6"/>
  <c r="P46" i="6"/>
  <c r="P47" i="6" s="1"/>
  <c r="Q37" i="6"/>
  <c r="P48" i="6"/>
  <c r="J45" i="6"/>
  <c r="J41" i="6"/>
  <c r="J40" i="6"/>
  <c r="J46" i="6"/>
  <c r="J47" i="6" s="1"/>
  <c r="J48" i="6"/>
  <c r="J37" i="6"/>
  <c r="Q29" i="6"/>
  <c r="Q28" i="6"/>
  <c r="Q26" i="6"/>
  <c r="Q25" i="6"/>
  <c r="Q24" i="6"/>
  <c r="Q23" i="6"/>
  <c r="Q22" i="6"/>
  <c r="P30" i="6"/>
  <c r="P31" i="6" s="1"/>
  <c r="Q21" i="6"/>
  <c r="P32" i="6"/>
  <c r="J25" i="6"/>
  <c r="J22" i="6"/>
  <c r="J32" i="6"/>
  <c r="J21" i="6"/>
  <c r="V10" i="6"/>
  <c r="W9" i="6"/>
  <c r="V8" i="6"/>
  <c r="W5" i="6"/>
  <c r="V13" i="6"/>
  <c r="V14" i="6" s="1"/>
  <c r="V4" i="6"/>
  <c r="D54" i="6"/>
  <c r="D62" i="6" s="1"/>
  <c r="D63" i="6" s="1"/>
  <c r="AB54" i="6"/>
  <c r="D59" i="6"/>
  <c r="AB59" i="6"/>
  <c r="D61" i="6"/>
  <c r="E52" i="6"/>
  <c r="D64" i="6" s="1"/>
  <c r="V52" i="6"/>
  <c r="AC52" i="6"/>
  <c r="AB64" i="6" s="1"/>
  <c r="E53" i="6"/>
  <c r="V53" i="6"/>
  <c r="AC53" i="6"/>
  <c r="V54" i="6"/>
  <c r="AC55" i="6"/>
  <c r="AC56" i="6"/>
  <c r="E57" i="6"/>
  <c r="V57" i="6"/>
  <c r="AC57" i="6"/>
  <c r="AC58" i="6"/>
  <c r="V59" i="6"/>
  <c r="V60" i="6"/>
  <c r="AC60" i="6"/>
  <c r="W55" i="6"/>
  <c r="W56" i="6"/>
  <c r="W58" i="6"/>
  <c r="W61" i="6"/>
  <c r="D55" i="6"/>
  <c r="AB61" i="6"/>
  <c r="D56" i="6"/>
  <c r="D58" i="6"/>
  <c r="D60" i="6"/>
  <c r="D38" i="6"/>
  <c r="D39" i="6"/>
  <c r="AB39" i="6"/>
  <c r="W36" i="6"/>
  <c r="W37" i="6"/>
  <c r="W38" i="6"/>
  <c r="W39" i="6"/>
  <c r="W40" i="6"/>
  <c r="W41" i="6"/>
  <c r="W42" i="6"/>
  <c r="W43" i="6"/>
  <c r="W44" i="6"/>
  <c r="W45" i="6"/>
  <c r="AB38" i="6"/>
  <c r="D40" i="6"/>
  <c r="D41" i="6"/>
  <c r="D42" i="6"/>
  <c r="AB42" i="6"/>
  <c r="D43" i="6"/>
  <c r="AB43" i="6"/>
  <c r="D44" i="6"/>
  <c r="AB44" i="6"/>
  <c r="D45" i="6"/>
  <c r="AB45" i="6"/>
  <c r="D36" i="6"/>
  <c r="AB36" i="6"/>
  <c r="AB46" i="6" s="1"/>
  <c r="AB47" i="6" s="1"/>
  <c r="D37" i="6"/>
  <c r="AB37" i="6"/>
  <c r="AB40" i="6"/>
  <c r="AB41" i="6"/>
  <c r="D30" i="6"/>
  <c r="D31" i="6" s="1"/>
  <c r="AB20" i="6"/>
  <c r="AB30" i="6" s="1"/>
  <c r="AB31" i="6" s="1"/>
  <c r="AB21" i="6"/>
  <c r="AB23" i="6"/>
  <c r="AB24" i="6"/>
  <c r="AB25" i="6"/>
  <c r="D27" i="6"/>
  <c r="AB27" i="6"/>
  <c r="D28" i="6"/>
  <c r="AB29" i="6"/>
  <c r="E20" i="6"/>
  <c r="D32" i="6" s="1"/>
  <c r="V20" i="6"/>
  <c r="E21" i="6"/>
  <c r="V21" i="6"/>
  <c r="E22" i="6"/>
  <c r="V22" i="6"/>
  <c r="AC22" i="6"/>
  <c r="V23" i="6"/>
  <c r="E24" i="6"/>
  <c r="E25" i="6"/>
  <c r="V25" i="6"/>
  <c r="E26" i="6"/>
  <c r="V26" i="6"/>
  <c r="AC26" i="6"/>
  <c r="V27" i="6"/>
  <c r="AC28" i="6"/>
  <c r="E29" i="6"/>
  <c r="V29" i="6"/>
  <c r="W24" i="6"/>
  <c r="W28" i="6"/>
  <c r="D23" i="6"/>
  <c r="AB7" i="6"/>
  <c r="AC3" i="6"/>
  <c r="AB15" i="6" s="1"/>
  <c r="AB6" i="6"/>
  <c r="AB10" i="6"/>
  <c r="AC11" i="6"/>
  <c r="W3" i="6"/>
  <c r="V15" i="6" s="1"/>
  <c r="W7" i="6"/>
  <c r="W11" i="6"/>
  <c r="O3" i="6"/>
  <c r="O4" i="6"/>
  <c r="O5" i="6"/>
  <c r="O6" i="6"/>
  <c r="O7" i="6"/>
  <c r="O8" i="6"/>
  <c r="P8" i="6" s="1"/>
  <c r="O9" i="6"/>
  <c r="Q9" i="6" s="1"/>
  <c r="O10" i="6"/>
  <c r="O11" i="6"/>
  <c r="O12" i="6"/>
  <c r="B12" i="6"/>
  <c r="B11" i="6"/>
  <c r="B10" i="6"/>
  <c r="B9" i="6"/>
  <c r="B8" i="6"/>
  <c r="B7" i="6"/>
  <c r="B6" i="6"/>
  <c r="B5" i="6"/>
  <c r="B4" i="6"/>
  <c r="H13" i="6"/>
  <c r="B13" i="6"/>
  <c r="C10" i="6" s="1"/>
  <c r="C2" i="5"/>
  <c r="D2" i="5" s="1"/>
  <c r="C4" i="5"/>
  <c r="D4" i="5" s="1"/>
  <c r="D2" i="2"/>
  <c r="E2" i="2"/>
  <c r="F2" i="2"/>
  <c r="D3" i="2"/>
  <c r="E3" i="2"/>
  <c r="F3" i="2"/>
  <c r="D4" i="2"/>
  <c r="E4" i="2"/>
  <c r="F4" i="2"/>
  <c r="D5" i="2"/>
  <c r="E5" i="2"/>
  <c r="F5" i="2"/>
  <c r="D6" i="2"/>
  <c r="E6" i="2"/>
  <c r="F6" i="2"/>
  <c r="D7" i="2"/>
  <c r="E7" i="2"/>
  <c r="F7" i="2"/>
  <c r="C3" i="2"/>
  <c r="C4" i="2"/>
  <c r="C5" i="2"/>
  <c r="C6" i="2"/>
  <c r="C7" i="2"/>
  <c r="C2" i="2"/>
  <c r="V62" i="6" l="1"/>
  <c r="V63" i="6" s="1"/>
  <c r="P64" i="6"/>
  <c r="V30" i="6"/>
  <c r="V31" i="6" s="1"/>
  <c r="J30" i="6"/>
  <c r="J31" i="6" s="1"/>
  <c r="D46" i="6"/>
  <c r="D47" i="6" s="1"/>
  <c r="V48" i="6"/>
  <c r="Q8" i="6"/>
  <c r="Q12" i="6"/>
  <c r="Q4" i="6"/>
  <c r="Q5" i="6"/>
  <c r="Q6" i="6"/>
  <c r="Q10" i="6"/>
  <c r="Q11" i="6"/>
  <c r="I11" i="6"/>
  <c r="J11" i="6" s="1"/>
  <c r="Q7" i="6"/>
  <c r="P9" i="6"/>
  <c r="P4" i="6"/>
  <c r="P10" i="6"/>
  <c r="P5" i="6"/>
  <c r="P11" i="6"/>
  <c r="P6" i="6"/>
  <c r="I3" i="6"/>
  <c r="K3" i="6" s="1"/>
  <c r="I5" i="6"/>
  <c r="K5" i="6" s="1"/>
  <c r="I6" i="6"/>
  <c r="K6" i="6" s="1"/>
  <c r="I7" i="6"/>
  <c r="J7" i="6" s="1"/>
  <c r="I8" i="6"/>
  <c r="K8" i="6" s="1"/>
  <c r="I10" i="6"/>
  <c r="K10" i="6" s="1"/>
  <c r="I9" i="6"/>
  <c r="K9" i="6" s="1"/>
  <c r="I12" i="6"/>
  <c r="K12" i="6" s="1"/>
  <c r="K7" i="6"/>
  <c r="I4" i="6"/>
  <c r="C12" i="6"/>
  <c r="D12" i="6" s="1"/>
  <c r="D10" i="6"/>
  <c r="E10" i="6"/>
  <c r="C9" i="6"/>
  <c r="C7" i="6"/>
  <c r="C6" i="6"/>
  <c r="C4" i="6"/>
  <c r="E4" i="6" s="1"/>
  <c r="C3" i="6"/>
  <c r="C5" i="6"/>
  <c r="D5" i="6" s="1"/>
  <c r="C11" i="6"/>
  <c r="C8" i="6"/>
  <c r="E8" i="6"/>
  <c r="D8" i="6"/>
  <c r="E4" i="5"/>
  <c r="C13" i="3"/>
  <c r="D13" i="3"/>
  <c r="E13" i="3"/>
  <c r="B13" i="3"/>
  <c r="F12" i="3"/>
  <c r="F11" i="3"/>
  <c r="F9" i="3"/>
  <c r="F10" i="3"/>
  <c r="F8" i="3"/>
  <c r="F5" i="3"/>
  <c r="F6" i="3"/>
  <c r="F7" i="3"/>
  <c r="F4" i="3"/>
  <c r="J6" i="6" l="1"/>
  <c r="J5" i="6"/>
  <c r="J3" i="6"/>
  <c r="D4" i="6"/>
  <c r="Q3" i="6"/>
  <c r="P15" i="6" s="1"/>
  <c r="P3" i="6"/>
  <c r="P13" i="6" s="1"/>
  <c r="P14" i="6" s="1"/>
  <c r="K11" i="6"/>
  <c r="P7" i="6"/>
  <c r="J8" i="6"/>
  <c r="P12" i="6"/>
  <c r="E12" i="6"/>
  <c r="J12" i="6"/>
  <c r="J10" i="6"/>
  <c r="J9" i="6"/>
  <c r="K4" i="6"/>
  <c r="J15" i="6" s="1"/>
  <c r="J4" i="6"/>
  <c r="E11" i="6"/>
  <c r="D11" i="6"/>
  <c r="E3" i="6"/>
  <c r="D15" i="6" s="1"/>
  <c r="D3" i="6"/>
  <c r="D13" i="6" s="1"/>
  <c r="D14" i="6" s="1"/>
  <c r="D6" i="6"/>
  <c r="E6" i="6"/>
  <c r="E7" i="6"/>
  <c r="D7" i="6"/>
  <c r="E9" i="6"/>
  <c r="D9" i="6"/>
  <c r="E5" i="6"/>
  <c r="C3" i="5"/>
  <c r="D3" i="5" s="1"/>
  <c r="D5" i="5" s="1"/>
  <c r="D6" i="5" s="1"/>
  <c r="F13" i="3"/>
  <c r="J13" i="6" l="1"/>
  <c r="J14" i="6" s="1"/>
  <c r="E3" i="5"/>
  <c r="E2" i="5"/>
  <c r="D7" i="5" l="1"/>
</calcChain>
</file>

<file path=xl/sharedStrings.xml><?xml version="1.0" encoding="utf-8"?>
<sst xmlns="http://schemas.openxmlformats.org/spreadsheetml/2006/main" count="323" uniqueCount="125">
  <si>
    <t>Guaranis</t>
  </si>
  <si>
    <t>Ticuna</t>
  </si>
  <si>
    <t>Caingangues</t>
  </si>
  <si>
    <t>Macuxi</t>
  </si>
  <si>
    <t>Terena</t>
  </si>
  <si>
    <t>Guajajara</t>
  </si>
  <si>
    <t>Yanomami</t>
  </si>
  <si>
    <t xml:space="preserve"> Xavante</t>
  </si>
  <si>
    <t>Potiguara</t>
  </si>
  <si>
    <t>Pataxo</t>
  </si>
  <si>
    <t>Araucária </t>
  </si>
  <si>
    <t>Jequitibá </t>
  </si>
  <si>
    <t>Pau-brasil</t>
  </si>
  <si>
    <t>Embaúba</t>
  </si>
  <si>
    <t>Jatobá</t>
  </si>
  <si>
    <t>Aroeira-de-praia</t>
  </si>
  <si>
    <t>Palmito jussara</t>
  </si>
  <si>
    <t>Manacá da serra</t>
  </si>
  <si>
    <t>ananás </t>
  </si>
  <si>
    <t>Onça-pintada</t>
  </si>
  <si>
    <t>Tamanduá-bandeira</t>
  </si>
  <si>
    <t>anta</t>
  </si>
  <si>
    <t>mico-leão-dourado</t>
  </si>
  <si>
    <t>Pregiça</t>
  </si>
  <si>
    <t>jaguatirica</t>
  </si>
  <si>
    <t>muriqui-do-sul</t>
  </si>
  <si>
    <t>sapo pingo-de-ouro</t>
  </si>
  <si>
    <t>Araçá</t>
  </si>
  <si>
    <t>Jacu</t>
  </si>
  <si>
    <t>tartaruga-de-couro</t>
  </si>
  <si>
    <t>Hymenoptera (ex. formiga)</t>
  </si>
  <si>
    <t>Isoptera (ex. cupim)</t>
  </si>
  <si>
    <t>Collembola (ex. pulga de jardim)</t>
  </si>
  <si>
    <t>Coleoptera (ex. besouro)</t>
  </si>
  <si>
    <t>Isopoda (ex. Tatuzinho-de-jardim)</t>
  </si>
  <si>
    <t>Lepdoptera (ex. Borboleta)</t>
  </si>
  <si>
    <t>Odonata (ex. Libelula)</t>
  </si>
  <si>
    <t>Myriapoda (ex. centopeia)</t>
  </si>
  <si>
    <t>Oligochaeta (ex. minhoca)</t>
  </si>
  <si>
    <t>Hemiptera (ex. pulgões)</t>
  </si>
  <si>
    <t>Ombrófila densa</t>
  </si>
  <si>
    <t>ombrófila mista</t>
  </si>
  <si>
    <t>Estacional</t>
  </si>
  <si>
    <t>semidecidual</t>
  </si>
  <si>
    <t>restinga</t>
  </si>
  <si>
    <t>campo de altitude</t>
  </si>
  <si>
    <t>zona de tensão ecológica</t>
  </si>
  <si>
    <t>manguezais</t>
  </si>
  <si>
    <t>Encraves de cerrado</t>
  </si>
  <si>
    <t>zona de transição aquático terrestre</t>
  </si>
  <si>
    <t>feijão do índio</t>
  </si>
  <si>
    <t>feijão verde</t>
  </si>
  <si>
    <t>feijão canário</t>
  </si>
  <si>
    <t>feijão seda</t>
  </si>
  <si>
    <t>feijão maçã</t>
  </si>
  <si>
    <t>feijoão bico-de-ouro</t>
  </si>
  <si>
    <t>feijão amarelinho</t>
  </si>
  <si>
    <t>feijão bolinha</t>
  </si>
  <si>
    <t>feijão amendoim</t>
  </si>
  <si>
    <t>feijão espírito santo</t>
  </si>
  <si>
    <t>povos originários do Brasil</t>
  </si>
  <si>
    <t>Flora da Mata Atlântica</t>
  </si>
  <si>
    <t>Fauna da Mata Atlântica</t>
  </si>
  <si>
    <t xml:space="preserve">Mesofauna de solo </t>
  </si>
  <si>
    <t>Fitofisionomias da Mata Atlântica</t>
  </si>
  <si>
    <t>Variedades de sementes crioulas de feijão</t>
  </si>
  <si>
    <t>A</t>
  </si>
  <si>
    <t>B</t>
  </si>
  <si>
    <t>C</t>
  </si>
  <si>
    <t>D</t>
  </si>
  <si>
    <t>E</t>
  </si>
  <si>
    <t>F</t>
  </si>
  <si>
    <t>DESCRIÇÃO</t>
  </si>
  <si>
    <t>ESP</t>
  </si>
  <si>
    <t>I</t>
  </si>
  <si>
    <t>II</t>
  </si>
  <si>
    <t>III</t>
  </si>
  <si>
    <t>IV</t>
  </si>
  <si>
    <t>total</t>
  </si>
  <si>
    <t xml:space="preserve">Nível </t>
  </si>
  <si>
    <t>Caixa A-I</t>
  </si>
  <si>
    <t>Caixa A-II</t>
  </si>
  <si>
    <t>Caixa A-III</t>
  </si>
  <si>
    <t>Caixa A-IV</t>
  </si>
  <si>
    <t>Caixa B-I</t>
  </si>
  <si>
    <t>Caixa B-II</t>
  </si>
  <si>
    <t>Caixa B-III</t>
  </si>
  <si>
    <t>Caixa B-IV</t>
  </si>
  <si>
    <t>Caixa C-I</t>
  </si>
  <si>
    <t>Caixa C-II</t>
  </si>
  <si>
    <t>Caixa C-III</t>
  </si>
  <si>
    <t>Caixa C-IV</t>
  </si>
  <si>
    <t>Caixa D-I</t>
  </si>
  <si>
    <t>Caixa D-II</t>
  </si>
  <si>
    <t>Caixa D-III</t>
  </si>
  <si>
    <t>Caixa D-IV</t>
  </si>
  <si>
    <t>Caixa E-I</t>
  </si>
  <si>
    <t>Caixa E-II</t>
  </si>
  <si>
    <t>Caixa E-III</t>
  </si>
  <si>
    <t>Caixa E-IV</t>
  </si>
  <si>
    <t>Caixa F-I</t>
  </si>
  <si>
    <t>Caixa F-II</t>
  </si>
  <si>
    <t>Caixa F-III</t>
  </si>
  <si>
    <t>Caixa F-IV</t>
  </si>
  <si>
    <t>pi</t>
  </si>
  <si>
    <t>piln(pi)</t>
  </si>
  <si>
    <t>SOMA</t>
  </si>
  <si>
    <t>H'</t>
  </si>
  <si>
    <t>J'</t>
  </si>
  <si>
    <t>S'</t>
  </si>
  <si>
    <t>p^2</t>
  </si>
  <si>
    <t>GLOBAL</t>
  </si>
  <si>
    <t>CAIXA</t>
  </si>
  <si>
    <t>CAIXA D-II</t>
  </si>
  <si>
    <t>CAIXA C1</t>
  </si>
  <si>
    <t>CAIXA D-4</t>
  </si>
  <si>
    <t>CAIXA C-4</t>
  </si>
  <si>
    <t>CAIXA A-4</t>
  </si>
  <si>
    <t>CAIXA B1</t>
  </si>
  <si>
    <t>CAIXA A2</t>
  </si>
  <si>
    <t>CAIXA A1</t>
  </si>
  <si>
    <t>CAIXA B3</t>
  </si>
  <si>
    <t>CAIXA A3</t>
  </si>
  <si>
    <t>CAIXAD1</t>
  </si>
  <si>
    <t>CAIXA 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</si>
</sst>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/>
    <xf numFmtId="0" fontId="0" fillId="0" borderId="3" xfId="0" applyFill="1" applyBorder="1"/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B1" sqref="B1:G1"/>
    </sheetView>
  </sheetViews>
  <sheetFormatPr defaultRowHeight="15" x14ac:dyDescent="0.25"/>
  <cols>
    <col min="2" max="2" width="22.42578125" customWidth="1"/>
    <col min="3" max="3" width="21" bestFit="1" customWidth="1"/>
    <col min="4" max="4" width="29.5703125" customWidth="1"/>
    <col min="5" max="5" width="34.42578125" customWidth="1"/>
    <col min="6" max="6" width="20" customWidth="1"/>
    <col min="7" max="7" width="23.5703125" bestFit="1" customWidth="1"/>
  </cols>
  <sheetData>
    <row r="1" spans="1:7" ht="47.25" x14ac:dyDescent="0.25">
      <c r="B1" s="1" t="s">
        <v>65</v>
      </c>
      <c r="C1" s="1" t="s">
        <v>61</v>
      </c>
      <c r="D1" s="1" t="s">
        <v>63</v>
      </c>
      <c r="E1" s="1" t="s">
        <v>64</v>
      </c>
      <c r="F1" s="1" t="s">
        <v>60</v>
      </c>
      <c r="G1" s="1" t="s">
        <v>62</v>
      </c>
    </row>
    <row r="2" spans="1:7" ht="15" customHeight="1" x14ac:dyDescent="0.25">
      <c r="A2">
        <v>1</v>
      </c>
      <c r="B2" s="2" t="s">
        <v>50</v>
      </c>
      <c r="C2" s="2" t="s">
        <v>10</v>
      </c>
      <c r="D2" s="2" t="s">
        <v>30</v>
      </c>
      <c r="E2" s="2" t="s">
        <v>40</v>
      </c>
      <c r="F2" s="2" t="s">
        <v>0</v>
      </c>
      <c r="G2" s="2" t="s">
        <v>19</v>
      </c>
    </row>
    <row r="3" spans="1:7" ht="15.75" x14ac:dyDescent="0.25">
      <c r="A3">
        <v>2</v>
      </c>
      <c r="B3" s="2" t="s">
        <v>51</v>
      </c>
      <c r="C3" s="2" t="s">
        <v>11</v>
      </c>
      <c r="D3" s="2" t="s">
        <v>31</v>
      </c>
      <c r="E3" s="2" t="s">
        <v>41</v>
      </c>
      <c r="F3" s="2" t="s">
        <v>1</v>
      </c>
      <c r="G3" s="2" t="s">
        <v>20</v>
      </c>
    </row>
    <row r="4" spans="1:7" ht="15.75" x14ac:dyDescent="0.25">
      <c r="A4">
        <v>3</v>
      </c>
      <c r="B4" s="2" t="s">
        <v>52</v>
      </c>
      <c r="C4" s="2" t="s">
        <v>12</v>
      </c>
      <c r="D4" s="2" t="s">
        <v>33</v>
      </c>
      <c r="E4" s="2" t="s">
        <v>42</v>
      </c>
      <c r="F4" s="2" t="s">
        <v>2</v>
      </c>
      <c r="G4" s="2" t="s">
        <v>21</v>
      </c>
    </row>
    <row r="5" spans="1:7" ht="31.5" x14ac:dyDescent="0.25">
      <c r="A5">
        <v>4</v>
      </c>
      <c r="B5" s="2" t="s">
        <v>53</v>
      </c>
      <c r="C5" s="2" t="s">
        <v>27</v>
      </c>
      <c r="D5" s="2" t="s">
        <v>32</v>
      </c>
      <c r="E5" s="2" t="s">
        <v>43</v>
      </c>
      <c r="F5" s="2" t="s">
        <v>3</v>
      </c>
      <c r="G5" s="2" t="s">
        <v>22</v>
      </c>
    </row>
    <row r="6" spans="1:7" ht="31.5" x14ac:dyDescent="0.25">
      <c r="A6">
        <v>5</v>
      </c>
      <c r="B6" s="2" t="s">
        <v>54</v>
      </c>
      <c r="C6" s="2" t="s">
        <v>13</v>
      </c>
      <c r="D6" s="2" t="s">
        <v>34</v>
      </c>
      <c r="E6" s="2" t="s">
        <v>48</v>
      </c>
      <c r="F6" s="2" t="s">
        <v>4</v>
      </c>
      <c r="G6" s="2" t="s">
        <v>23</v>
      </c>
    </row>
    <row r="7" spans="1:7" ht="15.75" x14ac:dyDescent="0.25">
      <c r="A7">
        <v>6</v>
      </c>
      <c r="B7" s="2" t="s">
        <v>55</v>
      </c>
      <c r="C7" s="2" t="s">
        <v>14</v>
      </c>
      <c r="D7" s="2" t="s">
        <v>35</v>
      </c>
      <c r="E7" s="2" t="s">
        <v>44</v>
      </c>
      <c r="F7" s="2" t="s">
        <v>5</v>
      </c>
      <c r="G7" s="2" t="s">
        <v>24</v>
      </c>
    </row>
    <row r="8" spans="1:7" ht="15.75" x14ac:dyDescent="0.25">
      <c r="A8">
        <v>7</v>
      </c>
      <c r="B8" s="2" t="s">
        <v>56</v>
      </c>
      <c r="C8" s="2" t="s">
        <v>17</v>
      </c>
      <c r="D8" s="2" t="s">
        <v>36</v>
      </c>
      <c r="E8" s="2" t="s">
        <v>45</v>
      </c>
      <c r="F8" s="2" t="s">
        <v>6</v>
      </c>
      <c r="G8" s="2" t="s">
        <v>25</v>
      </c>
    </row>
    <row r="9" spans="1:7" ht="15.75" x14ac:dyDescent="0.25">
      <c r="A9">
        <v>8</v>
      </c>
      <c r="B9" s="2" t="s">
        <v>57</v>
      </c>
      <c r="C9" s="2" t="s">
        <v>15</v>
      </c>
      <c r="D9" s="2" t="s">
        <v>37</v>
      </c>
      <c r="E9" s="2" t="s">
        <v>46</v>
      </c>
      <c r="F9" s="2" t="s">
        <v>7</v>
      </c>
      <c r="G9" s="2" t="s">
        <v>26</v>
      </c>
    </row>
    <row r="10" spans="1:7" ht="15.75" x14ac:dyDescent="0.25">
      <c r="A10">
        <v>9</v>
      </c>
      <c r="B10" s="2" t="s">
        <v>58</v>
      </c>
      <c r="C10" s="2" t="s">
        <v>16</v>
      </c>
      <c r="D10" s="2" t="s">
        <v>38</v>
      </c>
      <c r="E10" s="2" t="s">
        <v>47</v>
      </c>
      <c r="F10" s="2" t="s">
        <v>8</v>
      </c>
      <c r="G10" s="2" t="s">
        <v>28</v>
      </c>
    </row>
    <row r="11" spans="1:7" ht="31.5" x14ac:dyDescent="0.25">
      <c r="A11">
        <v>10</v>
      </c>
      <c r="B11" s="2" t="s">
        <v>59</v>
      </c>
      <c r="C11" s="2" t="s">
        <v>18</v>
      </c>
      <c r="D11" s="2" t="s">
        <v>39</v>
      </c>
      <c r="E11" s="2" t="s">
        <v>49</v>
      </c>
      <c r="F11" s="2" t="s">
        <v>9</v>
      </c>
      <c r="G11" s="2" t="s">
        <v>29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B1" workbookViewId="0">
      <selection sqref="A1:A1048576"/>
    </sheetView>
  </sheetViews>
  <sheetFormatPr defaultRowHeight="15" x14ac:dyDescent="0.25"/>
  <cols>
    <col min="1" max="1" width="4.42578125" hidden="1" customWidth="1"/>
    <col min="2" max="2" width="33.85546875" customWidth="1"/>
    <col min="3" max="3" width="13.140625" customWidth="1"/>
    <col min="4" max="4" width="8.85546875" bestFit="1" customWidth="1"/>
    <col min="5" max="6" width="9.42578125" bestFit="1" customWidth="1"/>
  </cols>
  <sheetData>
    <row r="1" spans="1:6" x14ac:dyDescent="0.25">
      <c r="A1" s="4"/>
      <c r="B1" s="4" t="s">
        <v>72</v>
      </c>
      <c r="C1" s="4" t="s">
        <v>74</v>
      </c>
      <c r="D1" s="4" t="s">
        <v>75</v>
      </c>
      <c r="E1" s="4" t="s">
        <v>76</v>
      </c>
      <c r="F1" s="4" t="s">
        <v>77</v>
      </c>
    </row>
    <row r="2" spans="1:6" ht="33" x14ac:dyDescent="0.35">
      <c r="A2" s="3" t="s">
        <v>66</v>
      </c>
      <c r="B2" s="10" t="s">
        <v>65</v>
      </c>
      <c r="C2" s="4" t="str">
        <f t="shared" ref="C2:F7" si="0">CONCATENATE("Caixa", " ", $A2,"-",C$1)</f>
        <v>Caixa A-I</v>
      </c>
      <c r="D2" s="4" t="str">
        <f t="shared" si="0"/>
        <v>Caixa A-II</v>
      </c>
      <c r="E2" s="4" t="str">
        <f t="shared" si="0"/>
        <v>Caixa A-III</v>
      </c>
      <c r="F2" s="4" t="str">
        <f t="shared" si="0"/>
        <v>Caixa A-IV</v>
      </c>
    </row>
    <row r="3" spans="1:6" ht="23.25" x14ac:dyDescent="0.35">
      <c r="A3" s="3" t="s">
        <v>67</v>
      </c>
      <c r="B3" s="10" t="s">
        <v>61</v>
      </c>
      <c r="C3" s="4" t="str">
        <f t="shared" si="0"/>
        <v>Caixa B-I</v>
      </c>
      <c r="D3" s="4" t="str">
        <f t="shared" si="0"/>
        <v>Caixa B-II</v>
      </c>
      <c r="E3" s="4" t="str">
        <f t="shared" si="0"/>
        <v>Caixa B-III</v>
      </c>
      <c r="F3" s="4" t="str">
        <f t="shared" si="0"/>
        <v>Caixa B-IV</v>
      </c>
    </row>
    <row r="4" spans="1:6" ht="23.45" x14ac:dyDescent="0.45">
      <c r="A4" s="3" t="s">
        <v>68</v>
      </c>
      <c r="B4" s="10" t="s">
        <v>63</v>
      </c>
      <c r="C4" s="4" t="str">
        <f t="shared" si="0"/>
        <v>Caixa C-I</v>
      </c>
      <c r="D4" s="4" t="str">
        <f t="shared" si="0"/>
        <v>Caixa C-II</v>
      </c>
      <c r="E4" s="4" t="str">
        <f t="shared" si="0"/>
        <v>Caixa C-III</v>
      </c>
      <c r="F4" s="4" t="str">
        <f t="shared" si="0"/>
        <v>Caixa C-IV</v>
      </c>
    </row>
    <row r="5" spans="1:6" ht="33" x14ac:dyDescent="0.35">
      <c r="A5" s="3" t="s">
        <v>69</v>
      </c>
      <c r="B5" s="10" t="s">
        <v>64</v>
      </c>
      <c r="C5" s="4" t="str">
        <f t="shared" si="0"/>
        <v>Caixa D-I</v>
      </c>
      <c r="D5" s="4" t="str">
        <f t="shared" si="0"/>
        <v>Caixa D-II</v>
      </c>
      <c r="E5" s="4" t="str">
        <f t="shared" si="0"/>
        <v>Caixa D-III</v>
      </c>
      <c r="F5" s="4" t="str">
        <f t="shared" si="0"/>
        <v>Caixa D-IV</v>
      </c>
    </row>
    <row r="6" spans="1:6" ht="23.25" x14ac:dyDescent="0.35">
      <c r="A6" s="3" t="s">
        <v>70</v>
      </c>
      <c r="B6" s="10" t="s">
        <v>60</v>
      </c>
      <c r="C6" s="4" t="str">
        <f t="shared" si="0"/>
        <v>Caixa E-I</v>
      </c>
      <c r="D6" s="4" t="str">
        <f t="shared" si="0"/>
        <v>Caixa E-II</v>
      </c>
      <c r="E6" s="4" t="str">
        <f t="shared" si="0"/>
        <v>Caixa E-III</v>
      </c>
      <c r="F6" s="4" t="str">
        <f t="shared" si="0"/>
        <v>Caixa E-IV</v>
      </c>
    </row>
    <row r="7" spans="1:6" ht="23.25" x14ac:dyDescent="0.35">
      <c r="A7" s="3" t="s">
        <v>71</v>
      </c>
      <c r="B7" s="10" t="s">
        <v>62</v>
      </c>
      <c r="C7" s="4" t="str">
        <f t="shared" si="0"/>
        <v>Caixa F-I</v>
      </c>
      <c r="D7" s="4" t="str">
        <f t="shared" si="0"/>
        <v>Caixa F-II</v>
      </c>
      <c r="E7" s="4" t="str">
        <f t="shared" si="0"/>
        <v>Caixa F-III</v>
      </c>
      <c r="F7" s="4" t="str">
        <f t="shared" si="0"/>
        <v>Caixa F-IV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E2" sqref="E2"/>
    </sheetView>
  </sheetViews>
  <sheetFormatPr defaultRowHeight="15" x14ac:dyDescent="0.25"/>
  <sheetData>
    <row r="1" spans="1:6" x14ac:dyDescent="0.25">
      <c r="B1" s="11" t="s">
        <v>79</v>
      </c>
      <c r="C1" s="11"/>
      <c r="D1" s="11"/>
      <c r="E1" s="11"/>
      <c r="F1" s="11"/>
    </row>
    <row r="2" spans="1:6" ht="14.45" x14ac:dyDescent="0.3">
      <c r="A2" s="4" t="s">
        <v>73</v>
      </c>
      <c r="B2" s="4" t="s">
        <v>74</v>
      </c>
      <c r="C2" s="4" t="s">
        <v>75</v>
      </c>
      <c r="D2" s="4" t="s">
        <v>76</v>
      </c>
      <c r="E2" s="4" t="s">
        <v>77</v>
      </c>
      <c r="F2" s="4" t="s">
        <v>78</v>
      </c>
    </row>
    <row r="3" spans="1:6" ht="14.45" x14ac:dyDescent="0.3">
      <c r="A3" s="4">
        <v>1</v>
      </c>
      <c r="B3" s="4">
        <v>20</v>
      </c>
      <c r="C3" s="4">
        <v>40</v>
      </c>
      <c r="D3" s="4">
        <v>30</v>
      </c>
      <c r="E3" s="4">
        <v>45</v>
      </c>
      <c r="F3" s="4">
        <v>540</v>
      </c>
    </row>
    <row r="4" spans="1:6" ht="14.45" x14ac:dyDescent="0.3">
      <c r="A4" s="4">
        <v>2</v>
      </c>
      <c r="B4" s="4">
        <v>15</v>
      </c>
      <c r="C4" s="4">
        <v>12</v>
      </c>
      <c r="D4" s="4">
        <v>18</v>
      </c>
      <c r="E4" s="4">
        <v>22</v>
      </c>
      <c r="F4" s="4">
        <f>54*5</f>
        <v>270</v>
      </c>
    </row>
    <row r="5" spans="1:6" ht="14.45" x14ac:dyDescent="0.3">
      <c r="A5" s="4">
        <v>3</v>
      </c>
      <c r="B5" s="4">
        <v>22</v>
      </c>
      <c r="C5" s="4">
        <v>15</v>
      </c>
      <c r="D5" s="4">
        <v>12</v>
      </c>
      <c r="E5" s="4">
        <v>18</v>
      </c>
      <c r="F5" s="4">
        <f t="shared" ref="F5:F7" si="0">54*5</f>
        <v>270</v>
      </c>
    </row>
    <row r="6" spans="1:6" ht="14.45" x14ac:dyDescent="0.3">
      <c r="A6" s="4">
        <v>4</v>
      </c>
      <c r="B6" s="4">
        <v>12</v>
      </c>
      <c r="C6" s="4">
        <v>18</v>
      </c>
      <c r="D6" s="4">
        <v>22</v>
      </c>
      <c r="E6" s="4">
        <v>15</v>
      </c>
      <c r="F6" s="4">
        <f t="shared" si="0"/>
        <v>270</v>
      </c>
    </row>
    <row r="7" spans="1:6" ht="14.45" x14ac:dyDescent="0.3">
      <c r="A7" s="4">
        <v>5</v>
      </c>
      <c r="B7" s="4">
        <v>15</v>
      </c>
      <c r="C7" s="4">
        <v>22</v>
      </c>
      <c r="D7" s="4">
        <v>15</v>
      </c>
      <c r="E7" s="4">
        <v>12</v>
      </c>
      <c r="F7" s="4">
        <f t="shared" si="0"/>
        <v>270</v>
      </c>
    </row>
    <row r="8" spans="1:6" ht="14.45" x14ac:dyDescent="0.3">
      <c r="A8" s="4">
        <v>6</v>
      </c>
      <c r="B8" s="4">
        <v>11</v>
      </c>
      <c r="C8" s="4">
        <v>9</v>
      </c>
      <c r="D8" s="4">
        <v>12</v>
      </c>
      <c r="E8" s="4">
        <v>8</v>
      </c>
      <c r="F8" s="4">
        <f>54*3</f>
        <v>162</v>
      </c>
    </row>
    <row r="9" spans="1:6" ht="14.45" x14ac:dyDescent="0.3">
      <c r="A9" s="4">
        <v>7</v>
      </c>
      <c r="B9" s="4">
        <v>8</v>
      </c>
      <c r="C9" s="4">
        <v>11</v>
      </c>
      <c r="D9" s="4">
        <v>9</v>
      </c>
      <c r="E9" s="4">
        <v>12</v>
      </c>
      <c r="F9" s="4">
        <f t="shared" ref="F9:F10" si="1">54*3</f>
        <v>162</v>
      </c>
    </row>
    <row r="10" spans="1:6" ht="14.45" x14ac:dyDescent="0.3">
      <c r="A10" s="4">
        <v>8</v>
      </c>
      <c r="B10" s="4">
        <v>9</v>
      </c>
      <c r="C10" s="4">
        <v>12</v>
      </c>
      <c r="D10" s="4">
        <v>8</v>
      </c>
      <c r="E10" s="4">
        <v>11</v>
      </c>
      <c r="F10" s="4">
        <f t="shared" si="1"/>
        <v>162</v>
      </c>
    </row>
    <row r="11" spans="1:6" ht="14.45" x14ac:dyDescent="0.3">
      <c r="A11" s="4">
        <v>9</v>
      </c>
      <c r="B11" s="4">
        <v>8</v>
      </c>
      <c r="C11" s="4">
        <v>5</v>
      </c>
      <c r="D11" s="4">
        <v>10</v>
      </c>
      <c r="E11" s="4">
        <v>4</v>
      </c>
      <c r="F11" s="4">
        <f>54*2</f>
        <v>108</v>
      </c>
    </row>
    <row r="12" spans="1:6" ht="14.45" x14ac:dyDescent="0.3">
      <c r="A12" s="4">
        <v>10</v>
      </c>
      <c r="B12" s="4">
        <v>10</v>
      </c>
      <c r="C12" s="4">
        <v>4</v>
      </c>
      <c r="D12" s="4">
        <v>8</v>
      </c>
      <c r="E12" s="4">
        <v>5</v>
      </c>
      <c r="F12" s="4">
        <f>54*2</f>
        <v>108</v>
      </c>
    </row>
    <row r="13" spans="1:6" ht="14.45" x14ac:dyDescent="0.3">
      <c r="A13" s="4"/>
      <c r="B13" s="4">
        <f>SUM(B3:B12)</f>
        <v>130</v>
      </c>
      <c r="C13" s="4">
        <f t="shared" ref="C13:E13" si="2">SUM(C3:C12)</f>
        <v>148</v>
      </c>
      <c r="D13" s="4">
        <f t="shared" si="2"/>
        <v>144</v>
      </c>
      <c r="E13" s="4">
        <f t="shared" si="2"/>
        <v>152</v>
      </c>
      <c r="F13" s="4">
        <f>SUM(F3:F12)</f>
        <v>2322</v>
      </c>
    </row>
    <row r="16" spans="1:6" ht="27" customHeight="1" x14ac:dyDescent="0.3"/>
    <row r="17" ht="27" customHeight="1" x14ac:dyDescent="0.25"/>
    <row r="18" ht="27" customHeight="1" x14ac:dyDescent="0.25"/>
  </sheetData>
  <mergeCells count="1">
    <mergeCell ref="B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="70" zoomScaleNormal="70" workbookViewId="0">
      <selection sqref="A1:D6"/>
    </sheetView>
  </sheetViews>
  <sheetFormatPr defaultColWidth="22.5703125" defaultRowHeight="108" customHeight="1" x14ac:dyDescent="0.25"/>
  <cols>
    <col min="1" max="16384" width="22.5703125" style="6"/>
  </cols>
  <sheetData>
    <row r="1" spans="1:4" ht="108" customHeight="1" x14ac:dyDescent="0.3">
      <c r="A1" s="5" t="s">
        <v>80</v>
      </c>
      <c r="B1" s="5" t="s">
        <v>81</v>
      </c>
      <c r="C1" s="5" t="s">
        <v>82</v>
      </c>
      <c r="D1" s="5" t="s">
        <v>83</v>
      </c>
    </row>
    <row r="2" spans="1:4" ht="108" customHeight="1" x14ac:dyDescent="0.3">
      <c r="A2" s="5" t="s">
        <v>84</v>
      </c>
      <c r="B2" s="5" t="s">
        <v>85</v>
      </c>
      <c r="C2" s="5" t="s">
        <v>86</v>
      </c>
      <c r="D2" s="5" t="s">
        <v>87</v>
      </c>
    </row>
    <row r="3" spans="1:4" ht="108" customHeight="1" x14ac:dyDescent="0.3">
      <c r="A3" s="5" t="s">
        <v>88</v>
      </c>
      <c r="B3" s="5" t="s">
        <v>89</v>
      </c>
      <c r="C3" s="5" t="s">
        <v>90</v>
      </c>
      <c r="D3" s="5" t="s">
        <v>91</v>
      </c>
    </row>
    <row r="4" spans="1:4" ht="108" customHeight="1" x14ac:dyDescent="0.25">
      <c r="A4" s="5" t="s">
        <v>92</v>
      </c>
      <c r="B4" s="5" t="s">
        <v>93</v>
      </c>
      <c r="C4" s="5" t="s">
        <v>94</v>
      </c>
      <c r="D4" s="5" t="s">
        <v>95</v>
      </c>
    </row>
    <row r="5" spans="1:4" ht="108" customHeight="1" x14ac:dyDescent="0.25">
      <c r="A5" s="5" t="s">
        <v>96</v>
      </c>
      <c r="B5" s="5" t="s">
        <v>97</v>
      </c>
      <c r="C5" s="5" t="s">
        <v>98</v>
      </c>
      <c r="D5" s="5" t="s">
        <v>99</v>
      </c>
    </row>
    <row r="6" spans="1:4" ht="108" customHeight="1" x14ac:dyDescent="0.25">
      <c r="A6" s="5" t="s">
        <v>100</v>
      </c>
      <c r="B6" s="5" t="s">
        <v>101</v>
      </c>
      <c r="C6" s="5" t="s">
        <v>102</v>
      </c>
      <c r="D6" s="5" t="s">
        <v>103</v>
      </c>
    </row>
  </sheetData>
  <pageMargins left="0.511811024" right="0.511811024" top="0.78740157499999996" bottom="0.78740157499999996" header="0.31496062000000002" footer="0.31496062000000002"/>
  <pageSetup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sqref="A1:E7"/>
    </sheetView>
  </sheetViews>
  <sheetFormatPr defaultRowHeight="15" x14ac:dyDescent="0.25"/>
  <sheetData>
    <row r="1" spans="1:5" x14ac:dyDescent="0.3">
      <c r="A1" s="4" t="s">
        <v>73</v>
      </c>
      <c r="B1" s="4" t="s">
        <v>74</v>
      </c>
      <c r="C1" s="4" t="s">
        <v>104</v>
      </c>
      <c r="D1" s="4" t="s">
        <v>105</v>
      </c>
      <c r="E1" s="4" t="s">
        <v>110</v>
      </c>
    </row>
    <row r="2" spans="1:5" x14ac:dyDescent="0.3">
      <c r="A2" s="4">
        <v>1</v>
      </c>
      <c r="B2" s="4">
        <v>1</v>
      </c>
      <c r="C2" s="4">
        <f>B2/$B$5</f>
        <v>8.3333333333333329E-2</v>
      </c>
      <c r="D2" s="4">
        <f>C2*LN(C2)</f>
        <v>-0.20707555414900003</v>
      </c>
      <c r="E2" s="4">
        <f>C2^2</f>
        <v>6.9444444444444441E-3</v>
      </c>
    </row>
    <row r="3" spans="1:5" x14ac:dyDescent="0.3">
      <c r="A3" s="4">
        <v>2</v>
      </c>
      <c r="B3" s="4">
        <v>1</v>
      </c>
      <c r="C3" s="4">
        <f>B3/$B$5</f>
        <v>8.3333333333333329E-2</v>
      </c>
      <c r="D3" s="4">
        <f>C3*LN(C3)</f>
        <v>-0.20707555414900003</v>
      </c>
      <c r="E3" s="4">
        <f t="shared" ref="E3" si="0">C3^2</f>
        <v>6.9444444444444441E-3</v>
      </c>
    </row>
    <row r="4" spans="1:5" x14ac:dyDescent="0.3">
      <c r="A4" s="4">
        <v>3</v>
      </c>
      <c r="B4" s="4">
        <v>10</v>
      </c>
      <c r="C4" s="4">
        <f>B4/$B$5</f>
        <v>0.83333333333333337</v>
      </c>
      <c r="D4" s="4">
        <f>C4*LN(C4)</f>
        <v>-0.15193463066162882</v>
      </c>
      <c r="E4" s="4">
        <f t="shared" ref="E4" si="1">C4^2</f>
        <v>0.69444444444444453</v>
      </c>
    </row>
    <row r="5" spans="1:5" x14ac:dyDescent="0.3">
      <c r="A5" s="4" t="s">
        <v>106</v>
      </c>
      <c r="B5" s="7">
        <v>12</v>
      </c>
      <c r="C5" s="7" t="s">
        <v>107</v>
      </c>
      <c r="D5" s="7">
        <f>-(SUM(D2:D4))</f>
        <v>0.56608573895962888</v>
      </c>
      <c r="E5" s="4"/>
    </row>
    <row r="6" spans="1:5" x14ac:dyDescent="0.3">
      <c r="A6" s="4"/>
      <c r="B6" s="4"/>
      <c r="C6" s="7" t="s">
        <v>108</v>
      </c>
      <c r="D6" s="7">
        <f>D5/LN(3)</f>
        <v>0.51527344523509433</v>
      </c>
      <c r="E6" s="4"/>
    </row>
    <row r="7" spans="1:5" x14ac:dyDescent="0.3">
      <c r="A7" s="4"/>
      <c r="B7" s="4"/>
      <c r="C7" s="7" t="s">
        <v>109</v>
      </c>
      <c r="D7" s="7">
        <f>1-SUM(E2:E3)</f>
        <v>0.98611111111111116</v>
      </c>
      <c r="E7" s="4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tabSelected="1" zoomScale="55" zoomScaleNormal="55" workbookViewId="0">
      <selection activeCell="T62" sqref="T62"/>
    </sheetView>
  </sheetViews>
  <sheetFormatPr defaultRowHeight="15" x14ac:dyDescent="0.25"/>
  <sheetData>
    <row r="1" spans="1:29" ht="14.45" customHeight="1" x14ac:dyDescent="0.25">
      <c r="A1" s="12" t="s">
        <v>111</v>
      </c>
      <c r="B1" s="12"/>
      <c r="C1" s="12"/>
      <c r="D1" s="12"/>
      <c r="E1" s="12"/>
      <c r="G1" s="9" t="s">
        <v>113</v>
      </c>
      <c r="H1" s="9"/>
      <c r="I1" s="9"/>
      <c r="J1" s="9"/>
      <c r="K1" s="9"/>
      <c r="M1" s="9" t="s">
        <v>117</v>
      </c>
      <c r="N1" s="9"/>
      <c r="O1" s="9"/>
      <c r="P1" s="9"/>
      <c r="Q1" s="9"/>
      <c r="S1" s="12" t="s">
        <v>114</v>
      </c>
      <c r="T1" s="12"/>
      <c r="U1" s="12"/>
      <c r="V1" s="12"/>
      <c r="W1" s="12"/>
      <c r="Y1" s="12" t="s">
        <v>112</v>
      </c>
      <c r="Z1" s="12"/>
      <c r="AA1" s="12"/>
      <c r="AB1" s="12"/>
      <c r="AC1" s="12"/>
    </row>
    <row r="2" spans="1:29" ht="14.45" customHeight="1" x14ac:dyDescent="0.25">
      <c r="A2" s="4" t="s">
        <v>73</v>
      </c>
      <c r="B2" s="4" t="s">
        <v>74</v>
      </c>
      <c r="C2" s="4" t="s">
        <v>104</v>
      </c>
      <c r="D2" s="4" t="s">
        <v>105</v>
      </c>
      <c r="E2" s="4" t="s">
        <v>110</v>
      </c>
      <c r="G2" s="4" t="s">
        <v>73</v>
      </c>
      <c r="H2" s="4" t="s">
        <v>74</v>
      </c>
      <c r="I2" s="4" t="s">
        <v>104</v>
      </c>
      <c r="J2" s="4" t="s">
        <v>105</v>
      </c>
      <c r="K2" s="4" t="s">
        <v>110</v>
      </c>
      <c r="M2" s="4" t="s">
        <v>73</v>
      </c>
      <c r="N2" s="4" t="s">
        <v>74</v>
      </c>
      <c r="O2" s="4" t="s">
        <v>104</v>
      </c>
      <c r="P2" s="4" t="s">
        <v>105</v>
      </c>
      <c r="Q2" s="4" t="s">
        <v>110</v>
      </c>
      <c r="S2" s="4" t="s">
        <v>73</v>
      </c>
      <c r="T2" s="4" t="s">
        <v>74</v>
      </c>
      <c r="U2" s="4" t="s">
        <v>104</v>
      </c>
      <c r="V2" s="4" t="s">
        <v>105</v>
      </c>
      <c r="W2" s="4" t="s">
        <v>110</v>
      </c>
      <c r="Y2" s="4" t="s">
        <v>73</v>
      </c>
      <c r="Z2" s="4" t="s">
        <v>74</v>
      </c>
      <c r="AA2" s="4" t="s">
        <v>104</v>
      </c>
      <c r="AB2" s="4" t="s">
        <v>105</v>
      </c>
      <c r="AC2" s="4" t="s">
        <v>110</v>
      </c>
    </row>
    <row r="3" spans="1:29" ht="14.45" customHeight="1" x14ac:dyDescent="0.25">
      <c r="A3" s="4">
        <v>1</v>
      </c>
      <c r="B3" s="4">
        <v>540</v>
      </c>
      <c r="C3" s="4">
        <f>B3/$B$13</f>
        <v>0.23255813953488372</v>
      </c>
      <c r="D3" s="4">
        <f>C3*LN(C3)</f>
        <v>-0.33921279597663179</v>
      </c>
      <c r="E3" s="4">
        <f>C3^2</f>
        <v>5.4083288263926443E-2</v>
      </c>
      <c r="G3" s="4">
        <v>1</v>
      </c>
      <c r="H3" s="4">
        <v>39</v>
      </c>
      <c r="I3" s="4">
        <f>H3/$B$13</f>
        <v>1.6795865633074936E-2</v>
      </c>
      <c r="J3" s="4">
        <f>I3*LN(I3)</f>
        <v>-6.8638362673987693E-2</v>
      </c>
      <c r="K3" s="4">
        <f>I3^2</f>
        <v>2.8210110236430772E-4</v>
      </c>
      <c r="M3" s="4">
        <v>1</v>
      </c>
      <c r="N3" s="4">
        <v>45</v>
      </c>
      <c r="O3" s="4">
        <f>N3/$B$13</f>
        <v>1.937984496124031E-2</v>
      </c>
      <c r="P3" s="4">
        <f>O3*LN(O3)</f>
        <v>-7.6424838614099169E-2</v>
      </c>
      <c r="Q3" s="4">
        <f>O3^2</f>
        <v>3.7557839072171144E-4</v>
      </c>
      <c r="S3" s="4">
        <v>1</v>
      </c>
      <c r="T3" s="4">
        <v>20</v>
      </c>
      <c r="U3" s="4">
        <f>T3/$B$13</f>
        <v>8.6132644272179162E-3</v>
      </c>
      <c r="V3" s="4">
        <f>U3*LN(U3)</f>
        <v>-4.0951351323891876E-2</v>
      </c>
      <c r="W3" s="4">
        <f>U3^2</f>
        <v>7.4188324093177576E-5</v>
      </c>
      <c r="Y3" s="4">
        <v>1</v>
      </c>
      <c r="Z3" s="4"/>
      <c r="AA3" s="4">
        <f>Z3/$B$13</f>
        <v>0</v>
      </c>
      <c r="AB3" s="4" t="e">
        <f>AA3*LN(AA3)</f>
        <v>#NUM!</v>
      </c>
      <c r="AC3" s="4">
        <f>AA3^2</f>
        <v>0</v>
      </c>
    </row>
    <row r="4" spans="1:29" ht="14.45" customHeight="1" x14ac:dyDescent="0.25">
      <c r="A4" s="4">
        <v>2</v>
      </c>
      <c r="B4" s="4">
        <f>54*5</f>
        <v>270</v>
      </c>
      <c r="C4" s="4">
        <f>B4/$B$13</f>
        <v>0.11627906976744186</v>
      </c>
      <c r="D4" s="4">
        <f>C4*LN(C4)</f>
        <v>-0.2502049073557514</v>
      </c>
      <c r="E4" s="4">
        <f t="shared" ref="E4:E6" si="0">C4^2</f>
        <v>1.3520822065981611E-2</v>
      </c>
      <c r="G4" s="4">
        <v>2</v>
      </c>
      <c r="H4" s="4">
        <v>12</v>
      </c>
      <c r="I4" s="4">
        <f>H4/$B$13</f>
        <v>5.1679586563307496E-3</v>
      </c>
      <c r="J4" s="4">
        <f>I4*LN(I4)</f>
        <v>-2.7210736498552129E-2</v>
      </c>
      <c r="K4" s="4">
        <f t="shared" ref="K4:K12" si="1">I4^2</f>
        <v>2.6707796673543928E-5</v>
      </c>
      <c r="M4" s="4">
        <v>2</v>
      </c>
      <c r="N4" s="4">
        <v>22</v>
      </c>
      <c r="O4" s="4">
        <f>N4/$B$13</f>
        <v>9.4745908699397068E-3</v>
      </c>
      <c r="P4" s="4">
        <f>O4*LN(O4)</f>
        <v>-4.4143461496894687E-2</v>
      </c>
      <c r="Q4" s="4">
        <f t="shared" ref="Q4:Q12" si="2">O4^2</f>
        <v>8.976787215274485E-5</v>
      </c>
      <c r="S4" s="4">
        <v>2</v>
      </c>
      <c r="T4" s="4">
        <v>15</v>
      </c>
      <c r="U4" s="4">
        <f>T4/$B$13</f>
        <v>6.4599483204134363E-3</v>
      </c>
      <c r="V4" s="4">
        <f>U4*LN(U4)</f>
        <v>-3.2571924813666837E-2</v>
      </c>
      <c r="W4" s="4">
        <f t="shared" ref="W4:W12" si="3">U4^2</f>
        <v>4.1730932302412376E-5</v>
      </c>
      <c r="Y4" s="4">
        <v>2</v>
      </c>
      <c r="Z4" s="4"/>
      <c r="AA4" s="4">
        <f>Z4/$B$13</f>
        <v>0</v>
      </c>
      <c r="AB4" s="4" t="e">
        <f>AA4*LN(AA4)</f>
        <v>#NUM!</v>
      </c>
      <c r="AC4" s="4">
        <f t="shared" ref="AC4:AC12" si="4">AA4^2</f>
        <v>0</v>
      </c>
    </row>
    <row r="5" spans="1:29" ht="13.15" customHeight="1" x14ac:dyDescent="0.25">
      <c r="A5" s="4">
        <v>3</v>
      </c>
      <c r="B5" s="4">
        <f t="shared" ref="B5:B7" si="5">54*5</f>
        <v>270</v>
      </c>
      <c r="C5" s="4">
        <f>B5/$B$13</f>
        <v>0.11627906976744186</v>
      </c>
      <c r="D5" s="4">
        <f>C5*LN(C5)</f>
        <v>-0.2502049073557514</v>
      </c>
      <c r="E5" s="4">
        <f t="shared" si="0"/>
        <v>1.3520822065981611E-2</v>
      </c>
      <c r="G5" s="4">
        <v>3</v>
      </c>
      <c r="H5" s="4">
        <v>15</v>
      </c>
      <c r="I5" s="4">
        <f>H5/$B$13</f>
        <v>6.4599483204134363E-3</v>
      </c>
      <c r="J5" s="4">
        <f>I5*LN(I5)</f>
        <v>-3.2571924813666837E-2</v>
      </c>
      <c r="K5" s="4">
        <f t="shared" si="1"/>
        <v>4.1730932302412376E-5</v>
      </c>
      <c r="M5" s="4">
        <v>3</v>
      </c>
      <c r="N5" s="4">
        <v>18</v>
      </c>
      <c r="O5" s="4">
        <f>N5/$B$13</f>
        <v>7.7519379844961239E-3</v>
      </c>
      <c r="P5" s="4">
        <f>O5*LN(O5)</f>
        <v>-3.7672964374896679E-2</v>
      </c>
      <c r="Q5" s="4">
        <f t="shared" si="2"/>
        <v>6.0092542515473829E-5</v>
      </c>
      <c r="S5" s="4">
        <v>3</v>
      </c>
      <c r="T5" s="4">
        <v>21</v>
      </c>
      <c r="U5" s="4">
        <f>T5/$B$13</f>
        <v>9.0439276485788107E-3</v>
      </c>
      <c r="V5" s="4">
        <f>U5*LN(U5)</f>
        <v>-4.2557664175375834E-2</v>
      </c>
      <c r="W5" s="4">
        <f t="shared" si="3"/>
        <v>8.1792627312728258E-5</v>
      </c>
      <c r="Y5" s="4">
        <v>3</v>
      </c>
      <c r="Z5" s="4"/>
      <c r="AA5" s="4">
        <f>Z5/$B$13</f>
        <v>0</v>
      </c>
      <c r="AB5" s="4" t="e">
        <f>AA5*LN(AA5)</f>
        <v>#NUM!</v>
      </c>
      <c r="AC5" s="4">
        <f t="shared" si="4"/>
        <v>0</v>
      </c>
    </row>
    <row r="6" spans="1:29" ht="14.45" customHeight="1" x14ac:dyDescent="0.25">
      <c r="A6" s="8">
        <v>4</v>
      </c>
      <c r="B6" s="4">
        <f t="shared" si="5"/>
        <v>270</v>
      </c>
      <c r="C6" s="4">
        <f t="shared" ref="C6:C12" si="6">B6/$B$13</f>
        <v>0.11627906976744186</v>
      </c>
      <c r="D6" s="4">
        <f t="shared" ref="D6:D12" si="7">C6*LN(C6)</f>
        <v>-0.2502049073557514</v>
      </c>
      <c r="E6" s="4">
        <f t="shared" si="0"/>
        <v>1.3520822065981611E-2</v>
      </c>
      <c r="G6" s="8">
        <v>4</v>
      </c>
      <c r="H6" s="4">
        <v>19</v>
      </c>
      <c r="I6" s="4">
        <f t="shared" ref="I6:I12" si="8">H6/$B$13</f>
        <v>8.1826012058570201E-3</v>
      </c>
      <c r="J6" s="4">
        <f t="shared" ref="J6:J12" si="9">I6*LN(I6)</f>
        <v>-3.9323496330205224E-2</v>
      </c>
      <c r="K6" s="4">
        <f t="shared" si="1"/>
        <v>6.6954962494092764E-5</v>
      </c>
      <c r="M6" s="8">
        <v>4</v>
      </c>
      <c r="N6" s="4">
        <v>15</v>
      </c>
      <c r="O6" s="4">
        <f t="shared" ref="O6:O12" si="10">N6/$B$13</f>
        <v>6.4599483204134363E-3</v>
      </c>
      <c r="P6" s="4">
        <f t="shared" ref="P6:P12" si="11">O6*LN(O6)</f>
        <v>-3.2571924813666837E-2</v>
      </c>
      <c r="Q6" s="4">
        <f t="shared" si="2"/>
        <v>4.1730932302412376E-5</v>
      </c>
      <c r="S6" s="8">
        <v>4</v>
      </c>
      <c r="T6" s="4">
        <v>12</v>
      </c>
      <c r="U6" s="4">
        <f t="shared" ref="U6:U12" si="12">T6/$B$13</f>
        <v>5.1679586563307496E-3</v>
      </c>
      <c r="V6" s="4">
        <f t="shared" ref="V6:V12" si="13">U6*LN(U6)</f>
        <v>-2.7210736498552129E-2</v>
      </c>
      <c r="W6" s="4">
        <f t="shared" si="3"/>
        <v>2.6707796673543928E-5</v>
      </c>
      <c r="Y6" s="8">
        <v>4</v>
      </c>
      <c r="Z6" s="4"/>
      <c r="AA6" s="4">
        <f t="shared" ref="AA6:AA12" si="14">Z6/$B$13</f>
        <v>0</v>
      </c>
      <c r="AB6" s="4" t="e">
        <f t="shared" ref="AB6:AB12" si="15">AA6*LN(AA6)</f>
        <v>#NUM!</v>
      </c>
      <c r="AC6" s="4">
        <f t="shared" si="4"/>
        <v>0</v>
      </c>
    </row>
    <row r="7" spans="1:29" ht="14.45" customHeight="1" x14ac:dyDescent="0.25">
      <c r="A7" s="8">
        <v>5</v>
      </c>
      <c r="B7" s="4">
        <f t="shared" si="5"/>
        <v>270</v>
      </c>
      <c r="C7" s="4">
        <f t="shared" si="6"/>
        <v>0.11627906976744186</v>
      </c>
      <c r="D7" s="4">
        <f t="shared" si="7"/>
        <v>-0.2502049073557514</v>
      </c>
      <c r="E7" s="4">
        <f t="shared" ref="E7:E12" si="16">C7^2</f>
        <v>1.3520822065981611E-2</v>
      </c>
      <c r="G7" s="8">
        <v>5</v>
      </c>
      <c r="H7" s="4">
        <v>22</v>
      </c>
      <c r="I7" s="4">
        <f t="shared" si="8"/>
        <v>9.4745908699397068E-3</v>
      </c>
      <c r="J7" s="4">
        <f t="shared" si="9"/>
        <v>-4.4143461496894687E-2</v>
      </c>
      <c r="K7" s="4">
        <f t="shared" si="1"/>
        <v>8.976787215274485E-5</v>
      </c>
      <c r="M7" s="8">
        <v>5</v>
      </c>
      <c r="N7" s="4">
        <v>12</v>
      </c>
      <c r="O7" s="4">
        <f t="shared" si="10"/>
        <v>5.1679586563307496E-3</v>
      </c>
      <c r="P7" s="4">
        <f t="shared" si="11"/>
        <v>-2.7210736498552129E-2</v>
      </c>
      <c r="Q7" s="4">
        <f t="shared" si="2"/>
        <v>2.6707796673543928E-5</v>
      </c>
      <c r="S7" s="8">
        <v>5</v>
      </c>
      <c r="T7" s="4">
        <v>15</v>
      </c>
      <c r="U7" s="4">
        <f t="shared" si="12"/>
        <v>6.4599483204134363E-3</v>
      </c>
      <c r="V7" s="4">
        <f t="shared" si="13"/>
        <v>-3.2571924813666837E-2</v>
      </c>
      <c r="W7" s="4">
        <f t="shared" si="3"/>
        <v>4.1730932302412376E-5</v>
      </c>
      <c r="Y7" s="8">
        <v>5</v>
      </c>
      <c r="Z7" s="4"/>
      <c r="AA7" s="4">
        <f t="shared" si="14"/>
        <v>0</v>
      </c>
      <c r="AB7" s="4" t="e">
        <f t="shared" si="15"/>
        <v>#NUM!</v>
      </c>
      <c r="AC7" s="4">
        <f t="shared" si="4"/>
        <v>0</v>
      </c>
    </row>
    <row r="8" spans="1:29" ht="14.45" customHeight="1" x14ac:dyDescent="0.25">
      <c r="A8" s="8">
        <v>6</v>
      </c>
      <c r="B8" s="4">
        <f>54*3</f>
        <v>162</v>
      </c>
      <c r="C8" s="4">
        <f t="shared" si="6"/>
        <v>6.9767441860465115E-2</v>
      </c>
      <c r="D8" s="4">
        <f t="shared" si="7"/>
        <v>-0.18576194142038044</v>
      </c>
      <c r="E8" s="4">
        <f t="shared" si="16"/>
        <v>4.8674959437533805E-3</v>
      </c>
      <c r="G8" s="8">
        <v>6</v>
      </c>
      <c r="H8" s="4">
        <v>9</v>
      </c>
      <c r="I8" s="4">
        <f t="shared" si="8"/>
        <v>3.875968992248062E-3</v>
      </c>
      <c r="J8" s="4">
        <f t="shared" si="9"/>
        <v>-2.1523099166362858E-2</v>
      </c>
      <c r="K8" s="4">
        <f t="shared" si="1"/>
        <v>1.5023135628868457E-5</v>
      </c>
      <c r="M8" s="8">
        <v>6</v>
      </c>
      <c r="N8" s="4">
        <v>8</v>
      </c>
      <c r="O8" s="4">
        <f t="shared" si="10"/>
        <v>3.4453057708871662E-3</v>
      </c>
      <c r="P8" s="4">
        <f t="shared" si="11"/>
        <v>-1.9537442275893199E-2</v>
      </c>
      <c r="Q8" s="4">
        <f t="shared" si="2"/>
        <v>1.187013185490841E-5</v>
      </c>
      <c r="S8" s="8">
        <v>6</v>
      </c>
      <c r="T8" s="4">
        <v>11</v>
      </c>
      <c r="U8" s="4">
        <f t="shared" si="12"/>
        <v>4.7372954349698534E-3</v>
      </c>
      <c r="V8" s="4">
        <f t="shared" si="13"/>
        <v>-2.5355373722676197E-2</v>
      </c>
      <c r="W8" s="4">
        <f t="shared" si="3"/>
        <v>2.2441968038186212E-5</v>
      </c>
      <c r="Y8" s="8">
        <v>6</v>
      </c>
      <c r="Z8" s="4"/>
      <c r="AA8" s="4">
        <f t="shared" si="14"/>
        <v>0</v>
      </c>
      <c r="AB8" s="4" t="e">
        <f t="shared" si="15"/>
        <v>#NUM!</v>
      </c>
      <c r="AC8" s="4">
        <f t="shared" si="4"/>
        <v>0</v>
      </c>
    </row>
    <row r="9" spans="1:29" ht="14.45" customHeight="1" x14ac:dyDescent="0.25">
      <c r="A9" s="4">
        <v>7</v>
      </c>
      <c r="B9" s="4">
        <f t="shared" ref="B9:B10" si="17">54*3</f>
        <v>162</v>
      </c>
      <c r="C9" s="4">
        <f t="shared" si="6"/>
        <v>6.9767441860465115E-2</v>
      </c>
      <c r="D9" s="4">
        <f t="shared" si="7"/>
        <v>-0.18576194142038044</v>
      </c>
      <c r="E9" s="4">
        <f t="shared" si="16"/>
        <v>4.8674959437533805E-3</v>
      </c>
      <c r="G9" s="4">
        <v>7</v>
      </c>
      <c r="H9" s="4">
        <v>11</v>
      </c>
      <c r="I9" s="4">
        <f t="shared" si="8"/>
        <v>4.7372954349698534E-3</v>
      </c>
      <c r="J9" s="4">
        <f t="shared" si="9"/>
        <v>-2.5355373722676197E-2</v>
      </c>
      <c r="K9" s="4">
        <f t="shared" si="1"/>
        <v>2.2441968038186212E-5</v>
      </c>
      <c r="M9" s="4">
        <v>7</v>
      </c>
      <c r="N9" s="4">
        <v>12</v>
      </c>
      <c r="O9" s="4">
        <f t="shared" si="10"/>
        <v>5.1679586563307496E-3</v>
      </c>
      <c r="P9" s="4">
        <f t="shared" si="11"/>
        <v>-2.7210736498552129E-2</v>
      </c>
      <c r="Q9" s="4">
        <f t="shared" si="2"/>
        <v>2.6707796673543928E-5</v>
      </c>
      <c r="S9" s="4">
        <v>7</v>
      </c>
      <c r="T9" s="4">
        <v>8</v>
      </c>
      <c r="U9" s="4">
        <f t="shared" si="12"/>
        <v>3.4453057708871662E-3</v>
      </c>
      <c r="V9" s="4">
        <f t="shared" si="13"/>
        <v>-1.9537442275893199E-2</v>
      </c>
      <c r="W9" s="4">
        <f t="shared" si="3"/>
        <v>1.187013185490841E-5</v>
      </c>
      <c r="Y9" s="4">
        <v>7</v>
      </c>
      <c r="Z9" s="4"/>
      <c r="AA9" s="4">
        <f t="shared" si="14"/>
        <v>0</v>
      </c>
      <c r="AB9" s="4" t="e">
        <f t="shared" si="15"/>
        <v>#NUM!</v>
      </c>
      <c r="AC9" s="4">
        <f t="shared" si="4"/>
        <v>0</v>
      </c>
    </row>
    <row r="10" spans="1:29" ht="14.45" customHeight="1" x14ac:dyDescent="0.25">
      <c r="A10" s="4">
        <v>8</v>
      </c>
      <c r="B10" s="4">
        <f t="shared" si="17"/>
        <v>162</v>
      </c>
      <c r="C10" s="4">
        <f t="shared" si="6"/>
        <v>6.9767441860465115E-2</v>
      </c>
      <c r="D10" s="4">
        <f t="shared" si="7"/>
        <v>-0.18576194142038044</v>
      </c>
      <c r="E10" s="4">
        <f t="shared" si="16"/>
        <v>4.8674959437533805E-3</v>
      </c>
      <c r="G10" s="4">
        <v>8</v>
      </c>
      <c r="H10" s="4">
        <v>6</v>
      </c>
      <c r="I10" s="4">
        <f t="shared" si="8"/>
        <v>2.5839793281653748E-3</v>
      </c>
      <c r="J10" s="4">
        <f t="shared" si="9"/>
        <v>-1.5396446235219076E-2</v>
      </c>
      <c r="K10" s="4">
        <f t="shared" si="1"/>
        <v>6.6769491683859819E-6</v>
      </c>
      <c r="M10" s="4">
        <v>8</v>
      </c>
      <c r="N10" s="4">
        <v>11</v>
      </c>
      <c r="O10" s="4">
        <f t="shared" si="10"/>
        <v>4.7372954349698534E-3</v>
      </c>
      <c r="P10" s="4">
        <f t="shared" si="11"/>
        <v>-2.5355373722676197E-2</v>
      </c>
      <c r="Q10" s="4">
        <f t="shared" si="2"/>
        <v>2.2441968038186212E-5</v>
      </c>
      <c r="S10" s="4">
        <v>8</v>
      </c>
      <c r="T10" s="4">
        <v>9</v>
      </c>
      <c r="U10" s="4">
        <f t="shared" si="12"/>
        <v>3.875968992248062E-3</v>
      </c>
      <c r="V10" s="4">
        <f t="shared" si="13"/>
        <v>-2.1523099166362858E-2</v>
      </c>
      <c r="W10" s="4">
        <f t="shared" si="3"/>
        <v>1.5023135628868457E-5</v>
      </c>
      <c r="Y10" s="4">
        <v>8</v>
      </c>
      <c r="Z10" s="4"/>
      <c r="AA10" s="4">
        <f t="shared" si="14"/>
        <v>0</v>
      </c>
      <c r="AB10" s="4" t="e">
        <f t="shared" si="15"/>
        <v>#NUM!</v>
      </c>
      <c r="AC10" s="4">
        <f t="shared" si="4"/>
        <v>0</v>
      </c>
    </row>
    <row r="11" spans="1:29" ht="14.45" customHeight="1" x14ac:dyDescent="0.25">
      <c r="A11" s="4">
        <v>9</v>
      </c>
      <c r="B11" s="4">
        <f>54*2</f>
        <v>108</v>
      </c>
      <c r="C11" s="4">
        <f t="shared" si="6"/>
        <v>4.6511627906976744E-2</v>
      </c>
      <c r="D11" s="4">
        <f t="shared" si="7"/>
        <v>-0.14270013651784264</v>
      </c>
      <c r="E11" s="4">
        <f t="shared" si="16"/>
        <v>2.1633315305570576E-3</v>
      </c>
      <c r="G11" s="4">
        <v>9</v>
      </c>
      <c r="H11" s="4">
        <v>5</v>
      </c>
      <c r="I11" s="4">
        <f t="shared" si="8"/>
        <v>2.1533161068044791E-3</v>
      </c>
      <c r="J11" s="4">
        <f t="shared" si="9"/>
        <v>-1.3222967807544651E-2</v>
      </c>
      <c r="K11" s="4">
        <f t="shared" si="1"/>
        <v>4.6367702558235985E-6</v>
      </c>
      <c r="M11" s="4">
        <v>9</v>
      </c>
      <c r="N11" s="4">
        <v>4</v>
      </c>
      <c r="O11" s="4">
        <f t="shared" si="10"/>
        <v>1.7226528854435831E-3</v>
      </c>
      <c r="P11" s="4">
        <f t="shared" si="11"/>
        <v>-1.0962773128575274E-2</v>
      </c>
      <c r="Q11" s="4">
        <f t="shared" si="2"/>
        <v>2.9675329637271026E-6</v>
      </c>
      <c r="S11" s="4">
        <v>9</v>
      </c>
      <c r="T11" s="4">
        <v>8</v>
      </c>
      <c r="U11" s="4">
        <f t="shared" si="12"/>
        <v>3.4453057708871662E-3</v>
      </c>
      <c r="V11" s="4">
        <f t="shared" si="13"/>
        <v>-1.9537442275893199E-2</v>
      </c>
      <c r="W11" s="4">
        <f t="shared" si="3"/>
        <v>1.187013185490841E-5</v>
      </c>
      <c r="Y11" s="4">
        <v>9</v>
      </c>
      <c r="Z11" s="4"/>
      <c r="AA11" s="4">
        <f t="shared" si="14"/>
        <v>0</v>
      </c>
      <c r="AB11" s="4" t="e">
        <f t="shared" si="15"/>
        <v>#NUM!</v>
      </c>
      <c r="AC11" s="4">
        <f t="shared" si="4"/>
        <v>0</v>
      </c>
    </row>
    <row r="12" spans="1:29" ht="14.45" customHeight="1" x14ac:dyDescent="0.25">
      <c r="A12" s="8">
        <v>10</v>
      </c>
      <c r="B12" s="4">
        <f>54*2</f>
        <v>108</v>
      </c>
      <c r="C12" s="4">
        <f t="shared" si="6"/>
        <v>4.6511627906976744E-2</v>
      </c>
      <c r="D12" s="4">
        <f t="shared" si="7"/>
        <v>-0.14270013651784264</v>
      </c>
      <c r="E12" s="4">
        <f t="shared" si="16"/>
        <v>2.1633315305570576E-3</v>
      </c>
      <c r="G12" s="8">
        <v>10</v>
      </c>
      <c r="H12" s="4">
        <v>4</v>
      </c>
      <c r="I12" s="4">
        <f t="shared" si="8"/>
        <v>1.7226528854435831E-3</v>
      </c>
      <c r="J12" s="4">
        <f t="shared" si="9"/>
        <v>-1.0962773128575274E-2</v>
      </c>
      <c r="K12" s="4">
        <f t="shared" si="1"/>
        <v>2.9675329637271026E-6</v>
      </c>
      <c r="M12" s="8">
        <v>10</v>
      </c>
      <c r="N12" s="4">
        <v>5</v>
      </c>
      <c r="O12" s="4">
        <f t="shared" si="10"/>
        <v>2.1533161068044791E-3</v>
      </c>
      <c r="P12" s="4">
        <f t="shared" si="11"/>
        <v>-1.3222967807544651E-2</v>
      </c>
      <c r="Q12" s="4">
        <f t="shared" si="2"/>
        <v>4.6367702558235985E-6</v>
      </c>
      <c r="S12" s="8">
        <v>10</v>
      </c>
      <c r="T12" s="4">
        <v>10</v>
      </c>
      <c r="U12" s="4">
        <f t="shared" si="12"/>
        <v>4.3066322136089581E-3</v>
      </c>
      <c r="V12" s="4">
        <f t="shared" si="13"/>
        <v>-2.3460805638517622E-2</v>
      </c>
      <c r="W12" s="4">
        <f t="shared" si="3"/>
        <v>1.8547081023294394E-5</v>
      </c>
      <c r="Y12" s="8">
        <v>10</v>
      </c>
      <c r="Z12" s="4"/>
      <c r="AA12" s="4">
        <f t="shared" si="14"/>
        <v>0</v>
      </c>
      <c r="AB12" s="4" t="e">
        <f t="shared" si="15"/>
        <v>#NUM!</v>
      </c>
      <c r="AC12" s="4">
        <f t="shared" si="4"/>
        <v>0</v>
      </c>
    </row>
    <row r="13" spans="1:29" x14ac:dyDescent="0.25">
      <c r="A13" s="4" t="s">
        <v>106</v>
      </c>
      <c r="B13" s="7">
        <f>SUM(B3:B12)</f>
        <v>2322</v>
      </c>
      <c r="C13" s="7" t="s">
        <v>107</v>
      </c>
      <c r="D13" s="7">
        <f>-(SUM(D3:D5))</f>
        <v>0.8396226106881346</v>
      </c>
      <c r="E13" s="4"/>
      <c r="G13" s="4" t="s">
        <v>106</v>
      </c>
      <c r="H13" s="7">
        <f>SUM(H3:H12)</f>
        <v>142</v>
      </c>
      <c r="I13" s="7" t="s">
        <v>107</v>
      </c>
      <c r="J13" s="7">
        <f>-(SUM(J3:J5))</f>
        <v>0.12842102398620667</v>
      </c>
      <c r="K13" s="4"/>
      <c r="M13" s="4" t="s">
        <v>106</v>
      </c>
      <c r="N13" s="7"/>
      <c r="O13" s="7" t="s">
        <v>107</v>
      </c>
      <c r="P13" s="7">
        <f>-(SUM(P3:P5))</f>
        <v>0.15824126448589054</v>
      </c>
      <c r="Q13" s="4"/>
      <c r="S13" s="4" t="s">
        <v>106</v>
      </c>
      <c r="T13" s="7">
        <f>SUM(T3:T12)</f>
        <v>129</v>
      </c>
      <c r="U13" s="7" t="s">
        <v>107</v>
      </c>
      <c r="V13" s="7">
        <f>-(SUM(V3:V5))</f>
        <v>0.11608094031293455</v>
      </c>
      <c r="W13" s="4"/>
      <c r="Y13" s="4" t="s">
        <v>106</v>
      </c>
      <c r="Z13" s="7">
        <f>SUM(Z3:Z12)</f>
        <v>0</v>
      </c>
      <c r="AA13" s="7" t="s">
        <v>107</v>
      </c>
      <c r="AB13" s="7" t="e">
        <f>-(SUM(AB3:AB5))</f>
        <v>#NUM!</v>
      </c>
      <c r="AC13" s="4"/>
    </row>
    <row r="14" spans="1:29" x14ac:dyDescent="0.25">
      <c r="A14" s="4"/>
      <c r="B14" s="4"/>
      <c r="C14" s="7" t="s">
        <v>108</v>
      </c>
      <c r="D14" s="7">
        <f>D13/LN(3)</f>
        <v>0.76425743581117378</v>
      </c>
      <c r="E14" s="4"/>
      <c r="G14" s="4"/>
      <c r="H14" s="4"/>
      <c r="I14" s="7" t="s">
        <v>108</v>
      </c>
      <c r="J14" s="7">
        <f>J13/LN(3)</f>
        <v>0.11689385355583128</v>
      </c>
      <c r="K14" s="4"/>
      <c r="M14" s="4"/>
      <c r="N14" s="4"/>
      <c r="O14" s="7" t="s">
        <v>108</v>
      </c>
      <c r="P14" s="7">
        <f>P13/LN(3)</f>
        <v>0.14403740620608982</v>
      </c>
      <c r="Q14" s="4"/>
      <c r="S14" s="4"/>
      <c r="T14" s="4"/>
      <c r="U14" s="7" t="s">
        <v>108</v>
      </c>
      <c r="V14" s="7">
        <f>V13/LN(3)</f>
        <v>0.1056614253365616</v>
      </c>
      <c r="W14" s="4"/>
      <c r="Y14" s="4"/>
      <c r="Z14" s="4"/>
      <c r="AA14" s="7" t="s">
        <v>108</v>
      </c>
      <c r="AB14" s="7" t="e">
        <f>AB13/LN(3)</f>
        <v>#NUM!</v>
      </c>
      <c r="AC14" s="4"/>
    </row>
    <row r="15" spans="1:29" x14ac:dyDescent="0.25">
      <c r="A15" s="4"/>
      <c r="B15" s="4"/>
      <c r="C15" s="7" t="s">
        <v>109</v>
      </c>
      <c r="D15" s="7">
        <f>1-SUM(E3:E4)</f>
        <v>0.9323958896700919</v>
      </c>
      <c r="E15" s="4"/>
      <c r="G15" s="4"/>
      <c r="H15" s="4"/>
      <c r="I15" s="7" t="s">
        <v>109</v>
      </c>
      <c r="J15" s="7">
        <f>1-SUM(K3:K4)</f>
        <v>0.99969119110096216</v>
      </c>
      <c r="K15" s="4"/>
      <c r="M15" s="4"/>
      <c r="N15" s="4"/>
      <c r="O15" s="7" t="s">
        <v>109</v>
      </c>
      <c r="P15" s="7">
        <f>1-SUM(Q3:Q4)</f>
        <v>0.99953465373712558</v>
      </c>
      <c r="Q15" s="4"/>
      <c r="S15" s="4"/>
      <c r="T15" s="4"/>
      <c r="U15" s="7" t="s">
        <v>109</v>
      </c>
      <c r="V15" s="7">
        <f>1-SUM(W3:W4)</f>
        <v>0.99988408074360446</v>
      </c>
      <c r="W15" s="4"/>
      <c r="Y15" s="4"/>
      <c r="Z15" s="4"/>
      <c r="AA15" s="7" t="s">
        <v>109</v>
      </c>
      <c r="AB15" s="7">
        <f>1-SUM(AC3:AC4)</f>
        <v>1</v>
      </c>
      <c r="AC15" s="4"/>
    </row>
    <row r="18" spans="1:29" ht="14.45" x14ac:dyDescent="0.3">
      <c r="A18" s="12" t="s">
        <v>111</v>
      </c>
      <c r="B18" s="12"/>
      <c r="C18" s="12"/>
      <c r="D18" s="12"/>
      <c r="E18" s="12"/>
      <c r="G18" s="12" t="s">
        <v>115</v>
      </c>
      <c r="H18" s="12"/>
      <c r="I18" s="12"/>
      <c r="J18" s="12"/>
      <c r="K18" s="12"/>
      <c r="M18" s="12" t="s">
        <v>116</v>
      </c>
      <c r="N18" s="12"/>
      <c r="O18" s="12"/>
      <c r="P18" s="12"/>
      <c r="Q18" s="12"/>
      <c r="S18" s="12" t="s">
        <v>118</v>
      </c>
      <c r="T18" s="12"/>
      <c r="U18" s="12"/>
      <c r="V18" s="12"/>
      <c r="W18" s="12"/>
      <c r="Y18" s="12" t="s">
        <v>112</v>
      </c>
      <c r="Z18" s="12"/>
      <c r="AA18" s="12"/>
      <c r="AB18" s="12"/>
      <c r="AC18" s="12"/>
    </row>
    <row r="19" spans="1:29" ht="14.45" x14ac:dyDescent="0.3">
      <c r="A19" s="4" t="s">
        <v>73</v>
      </c>
      <c r="B19" s="4" t="s">
        <v>74</v>
      </c>
      <c r="C19" s="4" t="s">
        <v>104</v>
      </c>
      <c r="D19" s="4" t="s">
        <v>105</v>
      </c>
      <c r="E19" s="4" t="s">
        <v>110</v>
      </c>
      <c r="G19" s="4" t="s">
        <v>73</v>
      </c>
      <c r="H19" s="4" t="s">
        <v>74</v>
      </c>
      <c r="I19" s="4" t="s">
        <v>104</v>
      </c>
      <c r="J19" s="4" t="s">
        <v>105</v>
      </c>
      <c r="K19" s="4" t="s">
        <v>110</v>
      </c>
      <c r="M19" s="4" t="s">
        <v>73</v>
      </c>
      <c r="N19" s="4" t="s">
        <v>74</v>
      </c>
      <c r="O19" s="4" t="s">
        <v>104</v>
      </c>
      <c r="P19" s="4" t="s">
        <v>105</v>
      </c>
      <c r="Q19" s="4" t="s">
        <v>110</v>
      </c>
      <c r="S19" s="4" t="s">
        <v>73</v>
      </c>
      <c r="T19" s="4" t="s">
        <v>74</v>
      </c>
      <c r="U19" s="4" t="s">
        <v>104</v>
      </c>
      <c r="V19" s="4" t="s">
        <v>105</v>
      </c>
      <c r="W19" s="4" t="s">
        <v>110</v>
      </c>
      <c r="Y19" s="4" t="s">
        <v>73</v>
      </c>
      <c r="Z19" s="4" t="s">
        <v>74</v>
      </c>
      <c r="AA19" s="4" t="s">
        <v>104</v>
      </c>
      <c r="AB19" s="4" t="s">
        <v>105</v>
      </c>
      <c r="AC19" s="4" t="s">
        <v>110</v>
      </c>
    </row>
    <row r="20" spans="1:29" ht="14.45" x14ac:dyDescent="0.3">
      <c r="A20" s="4">
        <v>1</v>
      </c>
      <c r="B20" s="4">
        <v>540</v>
      </c>
      <c r="C20" s="4">
        <f>B20/$B$13</f>
        <v>0.23255813953488372</v>
      </c>
      <c r="D20" s="4">
        <f>C20*LN(C20)</f>
        <v>-0.33921279597663179</v>
      </c>
      <c r="E20" s="4">
        <f>C20^2</f>
        <v>5.4083288263926443E-2</v>
      </c>
      <c r="G20" s="4">
        <v>1</v>
      </c>
      <c r="H20" s="4">
        <v>11</v>
      </c>
      <c r="I20" s="4">
        <f>H20/$B$13</f>
        <v>4.7372954349698534E-3</v>
      </c>
      <c r="J20" s="4">
        <f>I20*LN(I20)</f>
        <v>-2.5355373722676197E-2</v>
      </c>
      <c r="K20" s="4">
        <f>I20^2</f>
        <v>2.2441968038186212E-5</v>
      </c>
      <c r="M20" s="4">
        <v>1</v>
      </c>
      <c r="N20" s="4">
        <v>41</v>
      </c>
      <c r="O20" s="4">
        <f>N20/$B$13</f>
        <v>1.7657192075796729E-2</v>
      </c>
      <c r="P20" s="4">
        <f>O20*LN(O20)</f>
        <v>-7.1275235106672996E-2</v>
      </c>
      <c r="Q20" s="4">
        <f>O20^2</f>
        <v>3.1177643200157876E-4</v>
      </c>
      <c r="S20" s="4">
        <v>1</v>
      </c>
      <c r="T20" s="4">
        <v>23</v>
      </c>
      <c r="U20" s="4">
        <f>T20/$B$13</f>
        <v>9.905254091300603E-3</v>
      </c>
      <c r="V20" s="4">
        <f>U20*LN(U20)</f>
        <v>-4.5709676470955987E-2</v>
      </c>
      <c r="W20" s="4">
        <f>U20^2</f>
        <v>9.8114058613227339E-5</v>
      </c>
      <c r="Y20" s="4">
        <v>1</v>
      </c>
      <c r="Z20" s="4"/>
      <c r="AA20" s="4">
        <f>Z20/$B$13</f>
        <v>0</v>
      </c>
      <c r="AB20" s="4" t="e">
        <f>AA20*LN(AA20)</f>
        <v>#NUM!</v>
      </c>
      <c r="AC20" s="4">
        <f>AA20^2</f>
        <v>0</v>
      </c>
    </row>
    <row r="21" spans="1:29" ht="14.45" x14ac:dyDescent="0.3">
      <c r="A21" s="4">
        <v>2</v>
      </c>
      <c r="B21" s="4">
        <f>54*5</f>
        <v>270</v>
      </c>
      <c r="C21" s="4">
        <f>B21/$B$13</f>
        <v>0.11627906976744186</v>
      </c>
      <c r="D21" s="4">
        <f>C21*LN(C21)</f>
        <v>-0.2502049073557514</v>
      </c>
      <c r="E21" s="4">
        <f t="shared" ref="E21:E29" si="18">C21^2</f>
        <v>1.3520822065981611E-2</v>
      </c>
      <c r="G21" s="4">
        <v>2</v>
      </c>
      <c r="H21" s="4">
        <v>38</v>
      </c>
      <c r="I21" s="4">
        <f>H21/$B$13</f>
        <v>1.636520241171404E-2</v>
      </c>
      <c r="J21" s="4">
        <f>I21*LN(I21)</f>
        <v>-6.7303498749438043E-2</v>
      </c>
      <c r="K21" s="4">
        <f t="shared" ref="K21:K29" si="19">I21^2</f>
        <v>2.6781984997637106E-4</v>
      </c>
      <c r="M21" s="4">
        <v>2</v>
      </c>
      <c r="N21" s="4">
        <v>18</v>
      </c>
      <c r="O21" s="4">
        <f>N21/$B$13</f>
        <v>7.7519379844961239E-3</v>
      </c>
      <c r="P21" s="4">
        <f>O21*LN(O21)</f>
        <v>-3.7672964374896679E-2</v>
      </c>
      <c r="Q21" s="4">
        <f t="shared" ref="Q21:Q29" si="20">O21^2</f>
        <v>6.0092542515473829E-5</v>
      </c>
      <c r="S21" s="4">
        <v>2</v>
      </c>
      <c r="T21" s="4">
        <v>15</v>
      </c>
      <c r="U21" s="4">
        <f>T21/$B$13</f>
        <v>6.4599483204134363E-3</v>
      </c>
      <c r="V21" s="4">
        <f>U21*LN(U21)</f>
        <v>-3.2571924813666837E-2</v>
      </c>
      <c r="W21" s="4">
        <f t="shared" ref="W21:W29" si="21">U21^2</f>
        <v>4.1730932302412376E-5</v>
      </c>
      <c r="Y21" s="4">
        <v>2</v>
      </c>
      <c r="Z21" s="4"/>
      <c r="AA21" s="4">
        <f>Z21/$B$13</f>
        <v>0</v>
      </c>
      <c r="AB21" s="4" t="e">
        <f>AA21*LN(AA21)</f>
        <v>#NUM!</v>
      </c>
      <c r="AC21" s="4">
        <f t="shared" ref="AC21:AC29" si="22">AA21^2</f>
        <v>0</v>
      </c>
    </row>
    <row r="22" spans="1:29" ht="13.15" customHeight="1" x14ac:dyDescent="0.3">
      <c r="A22" s="4">
        <v>3</v>
      </c>
      <c r="B22" s="4">
        <f t="shared" ref="B22:B24" si="23">54*5</f>
        <v>270</v>
      </c>
      <c r="C22" s="4">
        <f>B22/$B$13</f>
        <v>0.11627906976744186</v>
      </c>
      <c r="D22" s="4">
        <f>C22*LN(C22)</f>
        <v>-0.2502049073557514</v>
      </c>
      <c r="E22" s="4">
        <f t="shared" si="18"/>
        <v>1.3520822065981611E-2</v>
      </c>
      <c r="G22" s="4">
        <v>3</v>
      </c>
      <c r="H22" s="4">
        <v>17</v>
      </c>
      <c r="I22" s="4">
        <f>H22/$B$13</f>
        <v>7.3212747631352286E-3</v>
      </c>
      <c r="J22" s="4">
        <f>I22*LN(I22)</f>
        <v>-3.5998494362371902E-2</v>
      </c>
      <c r="K22" s="4">
        <f t="shared" si="19"/>
        <v>5.3601064157320797E-5</v>
      </c>
      <c r="M22" s="4">
        <v>3</v>
      </c>
      <c r="N22" s="4">
        <v>18</v>
      </c>
      <c r="O22" s="4">
        <f>N22/$B$13</f>
        <v>7.7519379844961239E-3</v>
      </c>
      <c r="P22" s="4">
        <f>O22*LN(O22)</f>
        <v>-3.7672964374896679E-2</v>
      </c>
      <c r="Q22" s="4">
        <f t="shared" si="20"/>
        <v>6.0092542515473829E-5</v>
      </c>
      <c r="S22" s="4">
        <v>3</v>
      </c>
      <c r="T22" s="4">
        <v>22</v>
      </c>
      <c r="U22" s="4">
        <f>T22/$B$13</f>
        <v>9.4745908699397068E-3</v>
      </c>
      <c r="V22" s="4">
        <f>U22*LN(U22)</f>
        <v>-4.4143461496894687E-2</v>
      </c>
      <c r="W22" s="4">
        <f t="shared" si="21"/>
        <v>8.976787215274485E-5</v>
      </c>
      <c r="Y22" s="4">
        <v>3</v>
      </c>
      <c r="Z22" s="4"/>
      <c r="AA22" s="4">
        <f>Z22/$B$13</f>
        <v>0</v>
      </c>
      <c r="AB22" s="4" t="e">
        <f>AA22*LN(AA22)</f>
        <v>#NUM!</v>
      </c>
      <c r="AC22" s="4">
        <f t="shared" si="22"/>
        <v>0</v>
      </c>
    </row>
    <row r="23" spans="1:29" ht="14.45" x14ac:dyDescent="0.3">
      <c r="A23" s="8">
        <v>4</v>
      </c>
      <c r="B23" s="4">
        <f t="shared" si="23"/>
        <v>270</v>
      </c>
      <c r="C23" s="4">
        <f t="shared" ref="C23:C29" si="24">B23/$B$13</f>
        <v>0.11627906976744186</v>
      </c>
      <c r="D23" s="4">
        <f t="shared" ref="D23:D29" si="25">C23*LN(C23)</f>
        <v>-0.2502049073557514</v>
      </c>
      <c r="E23" s="4">
        <f t="shared" si="18"/>
        <v>1.3520822065981611E-2</v>
      </c>
      <c r="G23" s="8">
        <v>4</v>
      </c>
      <c r="H23" s="4">
        <v>6</v>
      </c>
      <c r="I23" s="4">
        <f t="shared" ref="I23:I29" si="26">H23/$B$13</f>
        <v>2.5839793281653748E-3</v>
      </c>
      <c r="J23" s="4">
        <f t="shared" ref="J23:J29" si="27">I23*LN(I23)</f>
        <v>-1.5396446235219076E-2</v>
      </c>
      <c r="K23" s="4">
        <f t="shared" si="19"/>
        <v>6.6769491683859819E-6</v>
      </c>
      <c r="M23" s="8">
        <v>4</v>
      </c>
      <c r="N23" s="4">
        <v>18</v>
      </c>
      <c r="O23" s="4">
        <f t="shared" ref="O23:O29" si="28">N23/$B$13</f>
        <v>7.7519379844961239E-3</v>
      </c>
      <c r="P23" s="4">
        <f t="shared" ref="P23:P29" si="29">O23*LN(O23)</f>
        <v>-3.7672964374896679E-2</v>
      </c>
      <c r="Q23" s="4">
        <f t="shared" si="20"/>
        <v>6.0092542515473829E-5</v>
      </c>
      <c r="S23" s="8">
        <v>4</v>
      </c>
      <c r="T23" s="4">
        <v>12</v>
      </c>
      <c r="U23" s="4">
        <f t="shared" ref="U23:U29" si="30">T23/$B$13</f>
        <v>5.1679586563307496E-3</v>
      </c>
      <c r="V23" s="4">
        <f t="shared" ref="V23:V29" si="31">U23*LN(U23)</f>
        <v>-2.7210736498552129E-2</v>
      </c>
      <c r="W23" s="4">
        <f t="shared" si="21"/>
        <v>2.6707796673543928E-5</v>
      </c>
      <c r="Y23" s="8">
        <v>4</v>
      </c>
      <c r="Z23" s="4"/>
      <c r="AA23" s="4">
        <f t="shared" ref="AA23:AA29" si="32">Z23/$B$13</f>
        <v>0</v>
      </c>
      <c r="AB23" s="4" t="e">
        <f t="shared" ref="AB23:AB29" si="33">AA23*LN(AA23)</f>
        <v>#NUM!</v>
      </c>
      <c r="AC23" s="4">
        <f t="shared" si="22"/>
        <v>0</v>
      </c>
    </row>
    <row r="24" spans="1:29" ht="14.45" x14ac:dyDescent="0.3">
      <c r="A24" s="8">
        <v>5</v>
      </c>
      <c r="B24" s="4">
        <f t="shared" si="23"/>
        <v>270</v>
      </c>
      <c r="C24" s="4">
        <f t="shared" si="24"/>
        <v>0.11627906976744186</v>
      </c>
      <c r="D24" s="4">
        <f t="shared" si="25"/>
        <v>-0.2502049073557514</v>
      </c>
      <c r="E24" s="4">
        <f t="shared" si="18"/>
        <v>1.3520822065981611E-2</v>
      </c>
      <c r="G24" s="8">
        <v>5</v>
      </c>
      <c r="H24" s="4">
        <v>21</v>
      </c>
      <c r="I24" s="4">
        <f t="shared" si="26"/>
        <v>9.0439276485788107E-3</v>
      </c>
      <c r="J24" s="4">
        <f t="shared" si="27"/>
        <v>-4.2557664175375834E-2</v>
      </c>
      <c r="K24" s="4">
        <f t="shared" si="19"/>
        <v>8.1792627312728258E-5</v>
      </c>
      <c r="M24" s="8">
        <v>5</v>
      </c>
      <c r="N24" s="4">
        <v>12</v>
      </c>
      <c r="O24" s="4">
        <f t="shared" si="28"/>
        <v>5.1679586563307496E-3</v>
      </c>
      <c r="P24" s="4">
        <f t="shared" si="29"/>
        <v>-2.7210736498552129E-2</v>
      </c>
      <c r="Q24" s="4">
        <f t="shared" si="20"/>
        <v>2.6707796673543928E-5</v>
      </c>
      <c r="S24" s="8">
        <v>5</v>
      </c>
      <c r="T24" s="4">
        <v>14</v>
      </c>
      <c r="U24" s="4">
        <f t="shared" si="30"/>
        <v>6.029285099052541E-3</v>
      </c>
      <c r="V24" s="4">
        <f t="shared" si="31"/>
        <v>-3.0816440851419508E-2</v>
      </c>
      <c r="W24" s="4">
        <f t="shared" si="21"/>
        <v>3.6352278805657008E-5</v>
      </c>
      <c r="Y24" s="8">
        <v>5</v>
      </c>
      <c r="Z24" s="4"/>
      <c r="AA24" s="4">
        <f t="shared" si="32"/>
        <v>0</v>
      </c>
      <c r="AB24" s="4" t="e">
        <f t="shared" si="33"/>
        <v>#NUM!</v>
      </c>
      <c r="AC24" s="4">
        <f t="shared" si="22"/>
        <v>0</v>
      </c>
    </row>
    <row r="25" spans="1:29" ht="14.45" x14ac:dyDescent="0.3">
      <c r="A25" s="8">
        <v>6</v>
      </c>
      <c r="B25" s="4">
        <f>54*3</f>
        <v>162</v>
      </c>
      <c r="C25" s="4">
        <f t="shared" si="24"/>
        <v>6.9767441860465115E-2</v>
      </c>
      <c r="D25" s="4">
        <f t="shared" si="25"/>
        <v>-0.18576194142038044</v>
      </c>
      <c r="E25" s="4">
        <f t="shared" si="18"/>
        <v>4.8674959437533805E-3</v>
      </c>
      <c r="G25" s="8">
        <v>6</v>
      </c>
      <c r="H25" s="4">
        <v>11</v>
      </c>
      <c r="I25" s="4">
        <f t="shared" si="26"/>
        <v>4.7372954349698534E-3</v>
      </c>
      <c r="J25" s="4">
        <f t="shared" si="27"/>
        <v>-2.5355373722676197E-2</v>
      </c>
      <c r="K25" s="4">
        <f t="shared" si="19"/>
        <v>2.2441968038186212E-5</v>
      </c>
      <c r="M25" s="8">
        <v>6</v>
      </c>
      <c r="N25" s="4">
        <v>6</v>
      </c>
      <c r="O25" s="4">
        <f t="shared" si="28"/>
        <v>2.5839793281653748E-3</v>
      </c>
      <c r="P25" s="4">
        <f t="shared" si="29"/>
        <v>-1.5396446235219076E-2</v>
      </c>
      <c r="Q25" s="4">
        <f t="shared" si="20"/>
        <v>6.6769491683859819E-6</v>
      </c>
      <c r="S25" s="8">
        <v>6</v>
      </c>
      <c r="T25" s="4">
        <v>11</v>
      </c>
      <c r="U25" s="4">
        <f t="shared" si="30"/>
        <v>4.7372954349698534E-3</v>
      </c>
      <c r="V25" s="4">
        <f t="shared" si="31"/>
        <v>-2.5355373722676197E-2</v>
      </c>
      <c r="W25" s="4">
        <f t="shared" si="21"/>
        <v>2.2441968038186212E-5</v>
      </c>
      <c r="Y25" s="8">
        <v>6</v>
      </c>
      <c r="Z25" s="4"/>
      <c r="AA25" s="4">
        <f t="shared" si="32"/>
        <v>0</v>
      </c>
      <c r="AB25" s="4" t="e">
        <f t="shared" si="33"/>
        <v>#NUM!</v>
      </c>
      <c r="AC25" s="4">
        <f t="shared" si="22"/>
        <v>0</v>
      </c>
    </row>
    <row r="26" spans="1:29" ht="14.45" x14ac:dyDescent="0.3">
      <c r="A26" s="4">
        <v>7</v>
      </c>
      <c r="B26" s="4">
        <f t="shared" ref="B26:B27" si="34">54*3</f>
        <v>162</v>
      </c>
      <c r="C26" s="4">
        <f t="shared" si="24"/>
        <v>6.9767441860465115E-2</v>
      </c>
      <c r="D26" s="4">
        <f t="shared" si="25"/>
        <v>-0.18576194142038044</v>
      </c>
      <c r="E26" s="4">
        <f t="shared" si="18"/>
        <v>4.8674959437533805E-3</v>
      </c>
      <c r="G26" s="4">
        <v>7</v>
      </c>
      <c r="H26" s="4">
        <v>18</v>
      </c>
      <c r="I26" s="4">
        <f t="shared" si="26"/>
        <v>7.7519379844961239E-3</v>
      </c>
      <c r="J26" s="4">
        <f t="shared" si="27"/>
        <v>-3.7672964374896679E-2</v>
      </c>
      <c r="K26" s="4">
        <f t="shared" si="19"/>
        <v>6.0092542515473829E-5</v>
      </c>
      <c r="M26" s="4">
        <v>7</v>
      </c>
      <c r="N26" s="4">
        <v>12</v>
      </c>
      <c r="O26" s="4">
        <f t="shared" si="28"/>
        <v>5.1679586563307496E-3</v>
      </c>
      <c r="P26" s="4">
        <f t="shared" si="29"/>
        <v>-2.7210736498552129E-2</v>
      </c>
      <c r="Q26" s="4">
        <f t="shared" si="20"/>
        <v>2.6707796673543928E-5</v>
      </c>
      <c r="S26" s="4">
        <v>7</v>
      </c>
      <c r="T26" s="4">
        <v>8</v>
      </c>
      <c r="U26" s="4">
        <f t="shared" si="30"/>
        <v>3.4453057708871662E-3</v>
      </c>
      <c r="V26" s="4">
        <f t="shared" si="31"/>
        <v>-1.9537442275893199E-2</v>
      </c>
      <c r="W26" s="4">
        <f t="shared" si="21"/>
        <v>1.187013185490841E-5</v>
      </c>
      <c r="Y26" s="4">
        <v>7</v>
      </c>
      <c r="Z26" s="4"/>
      <c r="AA26" s="4">
        <f t="shared" si="32"/>
        <v>0</v>
      </c>
      <c r="AB26" s="4" t="e">
        <f t="shared" si="33"/>
        <v>#NUM!</v>
      </c>
      <c r="AC26" s="4">
        <f t="shared" si="22"/>
        <v>0</v>
      </c>
    </row>
    <row r="27" spans="1:29" ht="14.45" x14ac:dyDescent="0.3">
      <c r="A27" s="4">
        <v>8</v>
      </c>
      <c r="B27" s="4">
        <f t="shared" si="34"/>
        <v>162</v>
      </c>
      <c r="C27" s="4">
        <f t="shared" si="24"/>
        <v>6.9767441860465115E-2</v>
      </c>
      <c r="D27" s="4">
        <f t="shared" si="25"/>
        <v>-0.18576194142038044</v>
      </c>
      <c r="E27" s="4">
        <f t="shared" si="18"/>
        <v>4.8674959437533805E-3</v>
      </c>
      <c r="G27" s="4">
        <v>8</v>
      </c>
      <c r="H27" s="4">
        <v>3</v>
      </c>
      <c r="I27" s="4">
        <f t="shared" si="26"/>
        <v>1.2919896640826874E-3</v>
      </c>
      <c r="J27" s="4">
        <f t="shared" si="27"/>
        <v>-8.5937621105810439E-3</v>
      </c>
      <c r="K27" s="4">
        <f t="shared" si="19"/>
        <v>1.6692372920964955E-6</v>
      </c>
      <c r="M27" s="4">
        <v>8</v>
      </c>
      <c r="N27" s="4">
        <v>6</v>
      </c>
      <c r="O27" s="4">
        <f t="shared" si="28"/>
        <v>2.5839793281653748E-3</v>
      </c>
      <c r="P27" s="4">
        <f t="shared" si="29"/>
        <v>-1.5396446235219076E-2</v>
      </c>
      <c r="Q27" s="4">
        <f t="shared" si="20"/>
        <v>6.6769491683859819E-6</v>
      </c>
      <c r="S27" s="4">
        <v>8</v>
      </c>
      <c r="T27" s="4">
        <v>9</v>
      </c>
      <c r="U27" s="4">
        <f t="shared" si="30"/>
        <v>3.875968992248062E-3</v>
      </c>
      <c r="V27" s="4">
        <f t="shared" si="31"/>
        <v>-2.1523099166362858E-2</v>
      </c>
      <c r="W27" s="4">
        <f t="shared" si="21"/>
        <v>1.5023135628868457E-5</v>
      </c>
      <c r="Y27" s="4">
        <v>8</v>
      </c>
      <c r="Z27" s="4"/>
      <c r="AA27" s="4">
        <f t="shared" si="32"/>
        <v>0</v>
      </c>
      <c r="AB27" s="4" t="e">
        <f t="shared" si="33"/>
        <v>#NUM!</v>
      </c>
      <c r="AC27" s="4">
        <f t="shared" si="22"/>
        <v>0</v>
      </c>
    </row>
    <row r="28" spans="1:29" ht="14.45" x14ac:dyDescent="0.3">
      <c r="A28" s="4">
        <v>9</v>
      </c>
      <c r="B28" s="4">
        <f>54*2</f>
        <v>108</v>
      </c>
      <c r="C28" s="4">
        <f t="shared" si="24"/>
        <v>4.6511627906976744E-2</v>
      </c>
      <c r="D28" s="4">
        <f t="shared" si="25"/>
        <v>-0.14270013651784264</v>
      </c>
      <c r="E28" s="4">
        <f t="shared" si="18"/>
        <v>2.1633315305570576E-3</v>
      </c>
      <c r="G28" s="4">
        <v>9</v>
      </c>
      <c r="H28" s="4">
        <v>6</v>
      </c>
      <c r="I28" s="4">
        <f t="shared" si="26"/>
        <v>2.5839793281653748E-3</v>
      </c>
      <c r="J28" s="4">
        <f t="shared" si="27"/>
        <v>-1.5396446235219076E-2</v>
      </c>
      <c r="K28" s="4">
        <f t="shared" si="19"/>
        <v>6.6769491683859819E-6</v>
      </c>
      <c r="M28" s="4">
        <v>9</v>
      </c>
      <c r="N28" s="4">
        <v>4</v>
      </c>
      <c r="O28" s="4">
        <f t="shared" si="28"/>
        <v>1.7226528854435831E-3</v>
      </c>
      <c r="P28" s="4">
        <f t="shared" si="29"/>
        <v>-1.0962773128575274E-2</v>
      </c>
      <c r="Q28" s="4">
        <f t="shared" si="20"/>
        <v>2.9675329637271026E-6</v>
      </c>
      <c r="S28" s="4">
        <v>9</v>
      </c>
      <c r="T28" s="4">
        <v>8</v>
      </c>
      <c r="U28" s="4">
        <f t="shared" si="30"/>
        <v>3.4453057708871662E-3</v>
      </c>
      <c r="V28" s="4">
        <f t="shared" si="31"/>
        <v>-1.9537442275893199E-2</v>
      </c>
      <c r="W28" s="4">
        <f t="shared" si="21"/>
        <v>1.187013185490841E-5</v>
      </c>
      <c r="Y28" s="4">
        <v>9</v>
      </c>
      <c r="Z28" s="4"/>
      <c r="AA28" s="4">
        <f t="shared" si="32"/>
        <v>0</v>
      </c>
      <c r="AB28" s="4" t="e">
        <f t="shared" si="33"/>
        <v>#NUM!</v>
      </c>
      <c r="AC28" s="4">
        <f t="shared" si="22"/>
        <v>0</v>
      </c>
    </row>
    <row r="29" spans="1:29" ht="14.45" x14ac:dyDescent="0.3">
      <c r="A29" s="8">
        <v>10</v>
      </c>
      <c r="B29" s="4">
        <f>54*2</f>
        <v>108</v>
      </c>
      <c r="C29" s="4">
        <f t="shared" si="24"/>
        <v>4.6511627906976744E-2</v>
      </c>
      <c r="D29" s="4">
        <f t="shared" si="25"/>
        <v>-0.14270013651784264</v>
      </c>
      <c r="E29" s="4">
        <f t="shared" si="18"/>
        <v>2.1633315305570576E-3</v>
      </c>
      <c r="G29" s="8">
        <v>10</v>
      </c>
      <c r="H29" s="4">
        <v>12</v>
      </c>
      <c r="I29" s="4">
        <f t="shared" si="26"/>
        <v>5.1679586563307496E-3</v>
      </c>
      <c r="J29" s="4">
        <f t="shared" si="27"/>
        <v>-2.7210736498552129E-2</v>
      </c>
      <c r="K29" s="4">
        <f t="shared" si="19"/>
        <v>2.6707796673543928E-5</v>
      </c>
      <c r="M29" s="8">
        <v>10</v>
      </c>
      <c r="N29" s="4">
        <v>5</v>
      </c>
      <c r="O29" s="4">
        <f t="shared" si="28"/>
        <v>2.1533161068044791E-3</v>
      </c>
      <c r="P29" s="4">
        <f t="shared" si="29"/>
        <v>-1.3222967807544651E-2</v>
      </c>
      <c r="Q29" s="4">
        <f t="shared" si="20"/>
        <v>4.6367702558235985E-6</v>
      </c>
      <c r="S29" s="8">
        <v>10</v>
      </c>
      <c r="T29" s="4">
        <v>10</v>
      </c>
      <c r="U29" s="4">
        <f t="shared" si="30"/>
        <v>4.3066322136089581E-3</v>
      </c>
      <c r="V29" s="4">
        <f t="shared" si="31"/>
        <v>-2.3460805638517622E-2</v>
      </c>
      <c r="W29" s="4">
        <f t="shared" si="21"/>
        <v>1.8547081023294394E-5</v>
      </c>
      <c r="Y29" s="8">
        <v>10</v>
      </c>
      <c r="Z29" s="4"/>
      <c r="AA29" s="4">
        <f t="shared" si="32"/>
        <v>0</v>
      </c>
      <c r="AB29" s="4" t="e">
        <f t="shared" si="33"/>
        <v>#NUM!</v>
      </c>
      <c r="AC29" s="4">
        <f t="shared" si="22"/>
        <v>0</v>
      </c>
    </row>
    <row r="30" spans="1:29" x14ac:dyDescent="0.25">
      <c r="A30" s="4" t="s">
        <v>106</v>
      </c>
      <c r="B30" s="7">
        <f>SUM(B20:B29)</f>
        <v>2322</v>
      </c>
      <c r="C30" s="7" t="s">
        <v>107</v>
      </c>
      <c r="D30" s="7">
        <f>-(SUM(D20:D22))</f>
        <v>0.8396226106881346</v>
      </c>
      <c r="E30" s="4"/>
      <c r="G30" s="4" t="s">
        <v>106</v>
      </c>
      <c r="H30" s="7">
        <f>SUM(H20:H29)</f>
        <v>143</v>
      </c>
      <c r="I30" s="7" t="s">
        <v>107</v>
      </c>
      <c r="J30" s="7">
        <f>-(SUM(J20:J22))</f>
        <v>0.12865736683448614</v>
      </c>
      <c r="K30" s="4"/>
      <c r="M30" s="4" t="s">
        <v>106</v>
      </c>
      <c r="N30" s="7">
        <f>SUM(N20:N29)</f>
        <v>140</v>
      </c>
      <c r="O30" s="7" t="s">
        <v>107</v>
      </c>
      <c r="P30" s="7">
        <f>-(SUM(P20:P22))</f>
        <v>0.14662116385646634</v>
      </c>
      <c r="Q30" s="4"/>
      <c r="S30" s="4" t="s">
        <v>106</v>
      </c>
      <c r="T30" s="7">
        <f>SUM(T20:T29)</f>
        <v>132</v>
      </c>
      <c r="U30" s="7" t="s">
        <v>107</v>
      </c>
      <c r="V30" s="7">
        <f>-(SUM(V20:V22))</f>
        <v>0.12242506278151752</v>
      </c>
      <c r="W30" s="4"/>
      <c r="Y30" s="4" t="s">
        <v>106</v>
      </c>
      <c r="Z30" s="7">
        <f>SUM(Z20:Z29)</f>
        <v>0</v>
      </c>
      <c r="AA30" s="7" t="s">
        <v>107</v>
      </c>
      <c r="AB30" s="7" t="e">
        <f>-(SUM(AB20:AB22))</f>
        <v>#NUM!</v>
      </c>
      <c r="AC30" s="4"/>
    </row>
    <row r="31" spans="1:29" x14ac:dyDescent="0.25">
      <c r="A31" s="4"/>
      <c r="B31" s="4"/>
      <c r="C31" s="7" t="s">
        <v>108</v>
      </c>
      <c r="D31" s="7">
        <f>D30/LN(3)</f>
        <v>0.76425743581117378</v>
      </c>
      <c r="E31" s="4"/>
      <c r="G31" s="4"/>
      <c r="H31" s="4"/>
      <c r="I31" s="7" t="s">
        <v>108</v>
      </c>
      <c r="J31" s="7">
        <f>J30/LN(3)</f>
        <v>0.11710898208726797</v>
      </c>
      <c r="K31" s="4"/>
      <c r="M31" s="4"/>
      <c r="N31" s="4"/>
      <c r="O31" s="7" t="s">
        <v>108</v>
      </c>
      <c r="P31" s="7">
        <f>P30/LN(3)</f>
        <v>0.13346033479583672</v>
      </c>
      <c r="Q31" s="4"/>
      <c r="S31" s="4"/>
      <c r="T31" s="4"/>
      <c r="U31" s="7" t="s">
        <v>108</v>
      </c>
      <c r="V31" s="7">
        <f>V30/LN(3)</f>
        <v>0.11143609446599051</v>
      </c>
      <c r="W31" s="4"/>
      <c r="Y31" s="4"/>
      <c r="Z31" s="4"/>
      <c r="AA31" s="7" t="s">
        <v>108</v>
      </c>
      <c r="AB31" s="7" t="e">
        <f>AB30/LN(3)</f>
        <v>#NUM!</v>
      </c>
      <c r="AC31" s="4"/>
    </row>
    <row r="32" spans="1:29" x14ac:dyDescent="0.25">
      <c r="A32" s="4"/>
      <c r="B32" s="4"/>
      <c r="C32" s="7" t="s">
        <v>109</v>
      </c>
      <c r="D32" s="7">
        <f>1-SUM(E20:E21)</f>
        <v>0.9323958896700919</v>
      </c>
      <c r="E32" s="4"/>
      <c r="G32" s="4"/>
      <c r="H32" s="4"/>
      <c r="I32" s="7" t="s">
        <v>109</v>
      </c>
      <c r="J32" s="7">
        <f>1-SUM(K20:K21)</f>
        <v>0.9997097381819855</v>
      </c>
      <c r="K32" s="4"/>
      <c r="M32" s="4"/>
      <c r="N32" s="4"/>
      <c r="O32" s="7" t="s">
        <v>109</v>
      </c>
      <c r="P32" s="7">
        <f>1-SUM(Q20:Q21)</f>
        <v>0.99962813102548298</v>
      </c>
      <c r="Q32" s="4"/>
      <c r="S32" s="4"/>
      <c r="T32" s="4"/>
      <c r="U32" s="7" t="s">
        <v>109</v>
      </c>
      <c r="V32" s="7">
        <f>1-SUM(W20:W21)</f>
        <v>0.99986015500908432</v>
      </c>
      <c r="W32" s="4"/>
      <c r="Y32" s="4"/>
      <c r="Z32" s="4"/>
      <c r="AA32" s="7" t="s">
        <v>109</v>
      </c>
      <c r="AB32" s="7">
        <f>1-SUM(AC20:AC21)</f>
        <v>1</v>
      </c>
      <c r="AC32" s="4"/>
    </row>
    <row r="34" spans="1:29" ht="14.45" x14ac:dyDescent="0.3">
      <c r="A34" s="12" t="s">
        <v>111</v>
      </c>
      <c r="B34" s="12"/>
      <c r="C34" s="12"/>
      <c r="D34" s="12"/>
      <c r="E34" s="12"/>
      <c r="G34" s="12" t="s">
        <v>119</v>
      </c>
      <c r="H34" s="12"/>
      <c r="I34" s="12"/>
      <c r="J34" s="12"/>
      <c r="K34" s="12"/>
      <c r="M34" s="12" t="s">
        <v>120</v>
      </c>
      <c r="N34" s="12"/>
      <c r="O34" s="12"/>
      <c r="P34" s="12"/>
      <c r="Q34" s="12"/>
      <c r="S34" s="12" t="s">
        <v>121</v>
      </c>
      <c r="T34" s="12"/>
      <c r="U34" s="12"/>
      <c r="V34" s="12"/>
      <c r="W34" s="12"/>
      <c r="Y34" s="12" t="s">
        <v>112</v>
      </c>
      <c r="Z34" s="12"/>
      <c r="AA34" s="12"/>
      <c r="AB34" s="12"/>
      <c r="AC34" s="12"/>
    </row>
    <row r="35" spans="1:29" ht="14.45" x14ac:dyDescent="0.3">
      <c r="A35" s="4" t="s">
        <v>73</v>
      </c>
      <c r="B35" s="4" t="s">
        <v>74</v>
      </c>
      <c r="C35" s="4" t="s">
        <v>104</v>
      </c>
      <c r="D35" s="4" t="s">
        <v>105</v>
      </c>
      <c r="E35" s="4" t="s">
        <v>110</v>
      </c>
      <c r="G35" s="4" t="s">
        <v>73</v>
      </c>
      <c r="H35" s="4" t="s">
        <v>74</v>
      </c>
      <c r="I35" s="4" t="s">
        <v>104</v>
      </c>
      <c r="J35" s="4" t="s">
        <v>105</v>
      </c>
      <c r="K35" s="4" t="s">
        <v>110</v>
      </c>
      <c r="M35" s="4" t="s">
        <v>73</v>
      </c>
      <c r="N35" s="4" t="s">
        <v>74</v>
      </c>
      <c r="O35" s="4" t="s">
        <v>104</v>
      </c>
      <c r="P35" s="4" t="s">
        <v>105</v>
      </c>
      <c r="Q35" s="4" t="s">
        <v>110</v>
      </c>
      <c r="S35" s="4" t="s">
        <v>73</v>
      </c>
      <c r="T35" s="4" t="s">
        <v>74</v>
      </c>
      <c r="U35" s="4" t="s">
        <v>104</v>
      </c>
      <c r="V35" s="4" t="s">
        <v>105</v>
      </c>
      <c r="W35" s="4" t="s">
        <v>110</v>
      </c>
      <c r="Y35" s="4" t="s">
        <v>73</v>
      </c>
      <c r="Z35" s="4" t="s">
        <v>74</v>
      </c>
      <c r="AA35" s="4" t="s">
        <v>104</v>
      </c>
      <c r="AB35" s="4" t="s">
        <v>105</v>
      </c>
      <c r="AC35" s="4" t="s">
        <v>110</v>
      </c>
    </row>
    <row r="36" spans="1:29" ht="14.45" x14ac:dyDescent="0.3">
      <c r="A36" s="4">
        <v>1</v>
      </c>
      <c r="B36" s="4">
        <v>540</v>
      </c>
      <c r="C36" s="4">
        <f>B36/$B$13</f>
        <v>0.23255813953488372</v>
      </c>
      <c r="D36" s="4">
        <f>C36*LN(C36)</f>
        <v>-0.33921279597663179</v>
      </c>
      <c r="E36" s="4">
        <f>C36^2</f>
        <v>5.4083288263926443E-2</v>
      </c>
      <c r="G36" s="4">
        <v>1</v>
      </c>
      <c r="H36" s="4">
        <v>42</v>
      </c>
      <c r="I36" s="4">
        <f>H36/$B$13</f>
        <v>1.8087855297157621E-2</v>
      </c>
      <c r="J36" s="4">
        <f>I36*LN(I36)</f>
        <v>-7.2577782449150585E-2</v>
      </c>
      <c r="K36" s="4">
        <f>I36^2</f>
        <v>3.2717050925091303E-4</v>
      </c>
      <c r="M36" s="4">
        <v>1</v>
      </c>
      <c r="N36" s="4">
        <v>24</v>
      </c>
      <c r="O36" s="4">
        <f>N36/$B$13</f>
        <v>1.0335917312661499E-2</v>
      </c>
      <c r="P36" s="4">
        <f>O36*LN(O36)</f>
        <v>-4.7257161053332213E-2</v>
      </c>
      <c r="Q36" s="4">
        <f>O36^2</f>
        <v>1.0683118669417571E-4</v>
      </c>
      <c r="S36" s="4">
        <v>1</v>
      </c>
      <c r="T36" s="4">
        <v>30</v>
      </c>
      <c r="U36" s="4">
        <f>T36/$B$13</f>
        <v>1.2919896640826873E-2</v>
      </c>
      <c r="V36" s="4">
        <f>U36*LN(U36)</f>
        <v>-5.6188459697618619E-2</v>
      </c>
      <c r="W36" s="4">
        <f>U36^2</f>
        <v>1.6692372920964951E-4</v>
      </c>
      <c r="Y36" s="4">
        <v>1</v>
      </c>
      <c r="Z36" s="4"/>
      <c r="AA36" s="4">
        <f>Z36/$B$13</f>
        <v>0</v>
      </c>
      <c r="AB36" s="4" t="e">
        <f>AA36*LN(AA36)</f>
        <v>#NUM!</v>
      </c>
      <c r="AC36" s="4">
        <f>AA36^2</f>
        <v>0</v>
      </c>
    </row>
    <row r="37" spans="1:29" ht="14.45" x14ac:dyDescent="0.3">
      <c r="A37" s="4">
        <v>2</v>
      </c>
      <c r="B37" s="4">
        <f>54*5</f>
        <v>270</v>
      </c>
      <c r="C37" s="4">
        <f>B37/$B$13</f>
        <v>0.11627906976744186</v>
      </c>
      <c r="D37" s="4">
        <f>C37*LN(C37)</f>
        <v>-0.2502049073557514</v>
      </c>
      <c r="E37" s="4">
        <f t="shared" ref="E37:E45" si="35">C37^2</f>
        <v>1.3520822065981611E-2</v>
      </c>
      <c r="G37" s="4">
        <v>2</v>
      </c>
      <c r="H37" s="4">
        <v>12</v>
      </c>
      <c r="I37" s="4">
        <f>H37/$B$13</f>
        <v>5.1679586563307496E-3</v>
      </c>
      <c r="J37" s="4">
        <f>I37*LN(I37)</f>
        <v>-2.7210736498552129E-2</v>
      </c>
      <c r="K37" s="4">
        <f t="shared" ref="K37:K45" si="36">I37^2</f>
        <v>2.6707796673543928E-5</v>
      </c>
      <c r="M37" s="4">
        <v>2</v>
      </c>
      <c r="N37" s="4">
        <v>8</v>
      </c>
      <c r="O37" s="4">
        <f>N37/$B$13</f>
        <v>3.4453057708871662E-3</v>
      </c>
      <c r="P37" s="4">
        <f>O37*LN(O37)</f>
        <v>-1.9537442275893199E-2</v>
      </c>
      <c r="Q37" s="4">
        <f t="shared" ref="Q37:Q45" si="37">O37^2</f>
        <v>1.187013185490841E-5</v>
      </c>
      <c r="S37" s="4">
        <v>2</v>
      </c>
      <c r="T37" s="4">
        <v>18</v>
      </c>
      <c r="U37" s="4">
        <f>T37/$B$13</f>
        <v>7.7519379844961239E-3</v>
      </c>
      <c r="V37" s="4">
        <f>U37*LN(U37)</f>
        <v>-3.7672964374896679E-2</v>
      </c>
      <c r="W37" s="4">
        <f t="shared" ref="W37:W45" si="38">U37^2</f>
        <v>6.0092542515473829E-5</v>
      </c>
      <c r="Y37" s="4">
        <v>2</v>
      </c>
      <c r="Z37" s="4"/>
      <c r="AA37" s="4">
        <f>Z37/$B$13</f>
        <v>0</v>
      </c>
      <c r="AB37" s="4" t="e">
        <f>AA37*LN(AA37)</f>
        <v>#NUM!</v>
      </c>
      <c r="AC37" s="4">
        <f t="shared" ref="AC37:AC45" si="39">AA37^2</f>
        <v>0</v>
      </c>
    </row>
    <row r="38" spans="1:29" ht="13.15" customHeight="1" x14ac:dyDescent="0.3">
      <c r="A38" s="4">
        <v>3</v>
      </c>
      <c r="B38" s="4">
        <f t="shared" ref="B38:B40" si="40">54*5</f>
        <v>270</v>
      </c>
      <c r="C38" s="4">
        <f>B38/$B$13</f>
        <v>0.11627906976744186</v>
      </c>
      <c r="D38" s="4">
        <f>C38*LN(C38)</f>
        <v>-0.2502049073557514</v>
      </c>
      <c r="E38" s="4">
        <f t="shared" si="35"/>
        <v>1.3520822065981611E-2</v>
      </c>
      <c r="G38" s="4">
        <v>3</v>
      </c>
      <c r="H38" s="4">
        <v>14</v>
      </c>
      <c r="I38" s="4">
        <f>H38/$B$13</f>
        <v>6.029285099052541E-3</v>
      </c>
      <c r="J38" s="4">
        <f>I38*LN(I38)</f>
        <v>-3.0816440851419508E-2</v>
      </c>
      <c r="K38" s="4">
        <f t="shared" si="36"/>
        <v>3.6352278805657008E-5</v>
      </c>
      <c r="M38" s="4">
        <v>3</v>
      </c>
      <c r="N38" s="4">
        <v>22</v>
      </c>
      <c r="O38" s="4">
        <f>N38/$B$13</f>
        <v>9.4745908699397068E-3</v>
      </c>
      <c r="P38" s="4">
        <f>O38*LN(O38)</f>
        <v>-4.4143461496894687E-2</v>
      </c>
      <c r="Q38" s="4">
        <f t="shared" si="37"/>
        <v>8.976787215274485E-5</v>
      </c>
      <c r="S38" s="4">
        <v>3</v>
      </c>
      <c r="T38" s="4">
        <v>12</v>
      </c>
      <c r="U38" s="4">
        <f>T38/$B$13</f>
        <v>5.1679586563307496E-3</v>
      </c>
      <c r="V38" s="4">
        <f>U38*LN(U38)</f>
        <v>-2.7210736498552129E-2</v>
      </c>
      <c r="W38" s="4">
        <f t="shared" si="38"/>
        <v>2.6707796673543928E-5</v>
      </c>
      <c r="Y38" s="4">
        <v>3</v>
      </c>
      <c r="Z38" s="4"/>
      <c r="AA38" s="4">
        <f>Z38/$B$13</f>
        <v>0</v>
      </c>
      <c r="AB38" s="4" t="e">
        <f>AA38*LN(AA38)</f>
        <v>#NUM!</v>
      </c>
      <c r="AC38" s="4">
        <f t="shared" si="39"/>
        <v>0</v>
      </c>
    </row>
    <row r="39" spans="1:29" ht="14.45" x14ac:dyDescent="0.3">
      <c r="A39" s="8">
        <v>4</v>
      </c>
      <c r="B39" s="4">
        <f t="shared" si="40"/>
        <v>270</v>
      </c>
      <c r="C39" s="4">
        <f t="shared" ref="C39:C45" si="41">B39/$B$13</f>
        <v>0.11627906976744186</v>
      </c>
      <c r="D39" s="4">
        <f t="shared" ref="D39:D45" si="42">C39*LN(C39)</f>
        <v>-0.2502049073557514</v>
      </c>
      <c r="E39" s="4">
        <f t="shared" si="35"/>
        <v>1.3520822065981611E-2</v>
      </c>
      <c r="G39" s="8">
        <v>4</v>
      </c>
      <c r="H39" s="4">
        <v>18</v>
      </c>
      <c r="I39" s="4">
        <f t="shared" ref="I39:I45" si="43">H39/$B$13</f>
        <v>7.7519379844961239E-3</v>
      </c>
      <c r="J39" s="4">
        <f t="shared" ref="J39:J45" si="44">I39*LN(I39)</f>
        <v>-3.7672964374896679E-2</v>
      </c>
      <c r="K39" s="4">
        <f t="shared" si="36"/>
        <v>6.0092542515473829E-5</v>
      </c>
      <c r="M39" s="8">
        <v>4</v>
      </c>
      <c r="N39" s="4">
        <v>12</v>
      </c>
      <c r="O39" s="4">
        <f t="shared" ref="O39:O45" si="45">N39/$B$13</f>
        <v>5.1679586563307496E-3</v>
      </c>
      <c r="P39" s="4">
        <f t="shared" ref="P39:P45" si="46">O39*LN(O39)</f>
        <v>-2.7210736498552129E-2</v>
      </c>
      <c r="Q39" s="4">
        <f t="shared" si="37"/>
        <v>2.6707796673543928E-5</v>
      </c>
      <c r="S39" s="8">
        <v>4</v>
      </c>
      <c r="T39" s="4">
        <v>30</v>
      </c>
      <c r="U39" s="4">
        <f t="shared" ref="U39:U45" si="47">T39/$B$13</f>
        <v>1.2919896640826873E-2</v>
      </c>
      <c r="V39" s="4">
        <f t="shared" ref="V39:V45" si="48">U39*LN(U39)</f>
        <v>-5.6188459697618619E-2</v>
      </c>
      <c r="W39" s="4">
        <f t="shared" si="38"/>
        <v>1.6692372920964951E-4</v>
      </c>
      <c r="Y39" s="8">
        <v>4</v>
      </c>
      <c r="Z39" s="4"/>
      <c r="AA39" s="4">
        <f t="shared" ref="AA39:AA45" si="49">Z39/$B$13</f>
        <v>0</v>
      </c>
      <c r="AB39" s="4" t="e">
        <f t="shared" ref="AB39:AB45" si="50">AA39*LN(AA39)</f>
        <v>#NUM!</v>
      </c>
      <c r="AC39" s="4">
        <f t="shared" si="39"/>
        <v>0</v>
      </c>
    </row>
    <row r="40" spans="1:29" ht="14.45" x14ac:dyDescent="0.3">
      <c r="A40" s="8">
        <v>5</v>
      </c>
      <c r="B40" s="4">
        <f t="shared" si="40"/>
        <v>270</v>
      </c>
      <c r="C40" s="4">
        <f t="shared" si="41"/>
        <v>0.11627906976744186</v>
      </c>
      <c r="D40" s="4">
        <f t="shared" si="42"/>
        <v>-0.2502049073557514</v>
      </c>
      <c r="E40" s="4">
        <f t="shared" si="35"/>
        <v>1.3520822065981611E-2</v>
      </c>
      <c r="G40" s="8">
        <v>5</v>
      </c>
      <c r="H40" s="4">
        <v>22</v>
      </c>
      <c r="I40" s="4">
        <f t="shared" si="43"/>
        <v>9.4745908699397068E-3</v>
      </c>
      <c r="J40" s="4">
        <f t="shared" si="44"/>
        <v>-4.4143461496894687E-2</v>
      </c>
      <c r="K40" s="4">
        <f t="shared" si="36"/>
        <v>8.976787215274485E-5</v>
      </c>
      <c r="M40" s="8">
        <v>5</v>
      </c>
      <c r="N40" s="4">
        <v>15</v>
      </c>
      <c r="O40" s="4">
        <f t="shared" si="45"/>
        <v>6.4599483204134363E-3</v>
      </c>
      <c r="P40" s="4">
        <f t="shared" si="46"/>
        <v>-3.2571924813666837E-2</v>
      </c>
      <c r="Q40" s="4">
        <f t="shared" si="37"/>
        <v>4.1730932302412376E-5</v>
      </c>
      <c r="S40" s="8">
        <v>5</v>
      </c>
      <c r="T40" s="4">
        <v>15</v>
      </c>
      <c r="U40" s="4">
        <f t="shared" si="47"/>
        <v>6.4599483204134363E-3</v>
      </c>
      <c r="V40" s="4">
        <f t="shared" si="48"/>
        <v>-3.2571924813666837E-2</v>
      </c>
      <c r="W40" s="4">
        <f t="shared" si="38"/>
        <v>4.1730932302412376E-5</v>
      </c>
      <c r="Y40" s="8">
        <v>5</v>
      </c>
      <c r="Z40" s="4"/>
      <c r="AA40" s="4">
        <f t="shared" si="49"/>
        <v>0</v>
      </c>
      <c r="AB40" s="4" t="e">
        <f t="shared" si="50"/>
        <v>#NUM!</v>
      </c>
      <c r="AC40" s="4">
        <f t="shared" si="39"/>
        <v>0</v>
      </c>
    </row>
    <row r="41" spans="1:29" ht="14.45" x14ac:dyDescent="0.3">
      <c r="A41" s="8">
        <v>6</v>
      </c>
      <c r="B41" s="4">
        <f>54*3</f>
        <v>162</v>
      </c>
      <c r="C41" s="4">
        <f t="shared" si="41"/>
        <v>6.9767441860465115E-2</v>
      </c>
      <c r="D41" s="4">
        <f t="shared" si="42"/>
        <v>-0.18576194142038044</v>
      </c>
      <c r="E41" s="4">
        <f t="shared" si="35"/>
        <v>4.8674959437533805E-3</v>
      </c>
      <c r="G41" s="8">
        <v>6</v>
      </c>
      <c r="H41" s="4">
        <v>9</v>
      </c>
      <c r="I41" s="4">
        <f t="shared" si="43"/>
        <v>3.875968992248062E-3</v>
      </c>
      <c r="J41" s="4">
        <f t="shared" si="44"/>
        <v>-2.1523099166362858E-2</v>
      </c>
      <c r="K41" s="4">
        <f t="shared" si="36"/>
        <v>1.5023135628868457E-5</v>
      </c>
      <c r="M41" s="8">
        <v>6</v>
      </c>
      <c r="N41" s="4">
        <v>11</v>
      </c>
      <c r="O41" s="4">
        <f t="shared" si="45"/>
        <v>4.7372954349698534E-3</v>
      </c>
      <c r="P41" s="4">
        <f t="shared" si="46"/>
        <v>-2.5355373722676197E-2</v>
      </c>
      <c r="Q41" s="4">
        <f t="shared" si="37"/>
        <v>2.2441968038186212E-5</v>
      </c>
      <c r="S41" s="8">
        <v>6</v>
      </c>
      <c r="T41" s="4">
        <v>12</v>
      </c>
      <c r="U41" s="4">
        <f t="shared" si="47"/>
        <v>5.1679586563307496E-3</v>
      </c>
      <c r="V41" s="4">
        <f t="shared" si="48"/>
        <v>-2.7210736498552129E-2</v>
      </c>
      <c r="W41" s="4">
        <f t="shared" si="38"/>
        <v>2.6707796673543928E-5</v>
      </c>
      <c r="Y41" s="8">
        <v>6</v>
      </c>
      <c r="Z41" s="4"/>
      <c r="AA41" s="4">
        <f t="shared" si="49"/>
        <v>0</v>
      </c>
      <c r="AB41" s="4" t="e">
        <f t="shared" si="50"/>
        <v>#NUM!</v>
      </c>
      <c r="AC41" s="4">
        <f t="shared" si="39"/>
        <v>0</v>
      </c>
    </row>
    <row r="42" spans="1:29" ht="14.45" x14ac:dyDescent="0.3">
      <c r="A42" s="4">
        <v>7</v>
      </c>
      <c r="B42" s="4">
        <f t="shared" ref="B42:B43" si="51">54*3</f>
        <v>162</v>
      </c>
      <c r="C42" s="4">
        <f t="shared" si="41"/>
        <v>6.9767441860465115E-2</v>
      </c>
      <c r="D42" s="4">
        <f t="shared" si="42"/>
        <v>-0.18576194142038044</v>
      </c>
      <c r="E42" s="4">
        <f t="shared" si="35"/>
        <v>4.8674959437533805E-3</v>
      </c>
      <c r="G42" s="4">
        <v>7</v>
      </c>
      <c r="H42" s="4">
        <v>11</v>
      </c>
      <c r="I42" s="4">
        <f t="shared" si="43"/>
        <v>4.7372954349698534E-3</v>
      </c>
      <c r="J42" s="4">
        <f t="shared" si="44"/>
        <v>-2.5355373722676197E-2</v>
      </c>
      <c r="K42" s="4">
        <f t="shared" si="36"/>
        <v>2.2441968038186212E-5</v>
      </c>
      <c r="M42" s="4">
        <v>7</v>
      </c>
      <c r="N42" s="4">
        <v>8</v>
      </c>
      <c r="O42" s="4">
        <f t="shared" si="45"/>
        <v>3.4453057708871662E-3</v>
      </c>
      <c r="P42" s="4">
        <f t="shared" si="46"/>
        <v>-1.9537442275893199E-2</v>
      </c>
      <c r="Q42" s="4">
        <f t="shared" si="37"/>
        <v>1.187013185490841E-5</v>
      </c>
      <c r="S42" s="4">
        <v>7</v>
      </c>
      <c r="T42" s="4">
        <v>9</v>
      </c>
      <c r="U42" s="4">
        <f t="shared" si="47"/>
        <v>3.875968992248062E-3</v>
      </c>
      <c r="V42" s="4">
        <f t="shared" si="48"/>
        <v>-2.1523099166362858E-2</v>
      </c>
      <c r="W42" s="4">
        <f t="shared" si="38"/>
        <v>1.5023135628868457E-5</v>
      </c>
      <c r="Y42" s="4">
        <v>7</v>
      </c>
      <c r="Z42" s="4"/>
      <c r="AA42" s="4">
        <f t="shared" si="49"/>
        <v>0</v>
      </c>
      <c r="AB42" s="4" t="e">
        <f t="shared" si="50"/>
        <v>#NUM!</v>
      </c>
      <c r="AC42" s="4">
        <f t="shared" si="39"/>
        <v>0</v>
      </c>
    </row>
    <row r="43" spans="1:29" ht="14.45" x14ac:dyDescent="0.3">
      <c r="A43" s="4">
        <v>8</v>
      </c>
      <c r="B43" s="4">
        <f t="shared" si="51"/>
        <v>162</v>
      </c>
      <c r="C43" s="4">
        <f t="shared" si="41"/>
        <v>6.9767441860465115E-2</v>
      </c>
      <c r="D43" s="4">
        <f t="shared" si="42"/>
        <v>-0.18576194142038044</v>
      </c>
      <c r="E43" s="4">
        <f t="shared" si="35"/>
        <v>4.8674959437533805E-3</v>
      </c>
      <c r="G43" s="4">
        <v>8</v>
      </c>
      <c r="H43" s="4">
        <v>6</v>
      </c>
      <c r="I43" s="4">
        <f t="shared" si="43"/>
        <v>2.5839793281653748E-3</v>
      </c>
      <c r="J43" s="4">
        <f t="shared" si="44"/>
        <v>-1.5396446235219076E-2</v>
      </c>
      <c r="K43" s="4">
        <f t="shared" si="36"/>
        <v>6.6769491683859819E-6</v>
      </c>
      <c r="M43" s="4">
        <v>8</v>
      </c>
      <c r="N43" s="4">
        <v>5</v>
      </c>
      <c r="O43" s="4">
        <f t="shared" si="45"/>
        <v>2.1533161068044791E-3</v>
      </c>
      <c r="P43" s="4">
        <f t="shared" si="46"/>
        <v>-1.3222967807544651E-2</v>
      </c>
      <c r="Q43" s="4">
        <f t="shared" si="37"/>
        <v>4.6367702558235985E-6</v>
      </c>
      <c r="S43" s="4">
        <v>8</v>
      </c>
      <c r="T43" s="4">
        <v>8</v>
      </c>
      <c r="U43" s="4">
        <f t="shared" si="47"/>
        <v>3.4453057708871662E-3</v>
      </c>
      <c r="V43" s="4">
        <f t="shared" si="48"/>
        <v>-1.9537442275893199E-2</v>
      </c>
      <c r="W43" s="4">
        <f t="shared" si="38"/>
        <v>1.187013185490841E-5</v>
      </c>
      <c r="Y43" s="4">
        <v>8</v>
      </c>
      <c r="Z43" s="4"/>
      <c r="AA43" s="4">
        <f t="shared" si="49"/>
        <v>0</v>
      </c>
      <c r="AB43" s="4" t="e">
        <f t="shared" si="50"/>
        <v>#NUM!</v>
      </c>
      <c r="AC43" s="4">
        <f t="shared" si="39"/>
        <v>0</v>
      </c>
    </row>
    <row r="44" spans="1:29" ht="14.45" x14ac:dyDescent="0.3">
      <c r="A44" s="4">
        <v>9</v>
      </c>
      <c r="B44" s="4">
        <f>54*2</f>
        <v>108</v>
      </c>
      <c r="C44" s="4">
        <f t="shared" si="41"/>
        <v>4.6511627906976744E-2</v>
      </c>
      <c r="D44" s="4">
        <f t="shared" si="42"/>
        <v>-0.14270013651784264</v>
      </c>
      <c r="E44" s="4">
        <f t="shared" si="35"/>
        <v>2.1633315305570576E-3</v>
      </c>
      <c r="G44" s="4">
        <v>9</v>
      </c>
      <c r="H44" s="4">
        <v>5</v>
      </c>
      <c r="I44" s="4">
        <f t="shared" si="43"/>
        <v>2.1533161068044791E-3</v>
      </c>
      <c r="J44" s="4">
        <f t="shared" si="44"/>
        <v>-1.3222967807544651E-2</v>
      </c>
      <c r="K44" s="4">
        <f t="shared" si="36"/>
        <v>4.6367702558235985E-6</v>
      </c>
      <c r="M44" s="4">
        <v>9</v>
      </c>
      <c r="N44" s="4">
        <v>8</v>
      </c>
      <c r="O44" s="4">
        <f t="shared" si="45"/>
        <v>3.4453057708871662E-3</v>
      </c>
      <c r="P44" s="4">
        <f t="shared" si="46"/>
        <v>-1.9537442275893199E-2</v>
      </c>
      <c r="Q44" s="4">
        <f t="shared" si="37"/>
        <v>1.187013185490841E-5</v>
      </c>
      <c r="S44" s="4">
        <v>9</v>
      </c>
      <c r="T44" s="4">
        <v>10</v>
      </c>
      <c r="U44" s="4">
        <f t="shared" si="47"/>
        <v>4.3066322136089581E-3</v>
      </c>
      <c r="V44" s="4">
        <f t="shared" si="48"/>
        <v>-2.3460805638517622E-2</v>
      </c>
      <c r="W44" s="4">
        <f t="shared" si="38"/>
        <v>1.8547081023294394E-5</v>
      </c>
      <c r="Y44" s="4">
        <v>9</v>
      </c>
      <c r="Z44" s="4"/>
      <c r="AA44" s="4">
        <f t="shared" si="49"/>
        <v>0</v>
      </c>
      <c r="AB44" s="4" t="e">
        <f t="shared" si="50"/>
        <v>#NUM!</v>
      </c>
      <c r="AC44" s="4">
        <f t="shared" si="39"/>
        <v>0</v>
      </c>
    </row>
    <row r="45" spans="1:29" ht="14.45" x14ac:dyDescent="0.3">
      <c r="A45" s="8">
        <v>10</v>
      </c>
      <c r="B45" s="4">
        <f>54*2</f>
        <v>108</v>
      </c>
      <c r="C45" s="4">
        <f t="shared" si="41"/>
        <v>4.6511627906976744E-2</v>
      </c>
      <c r="D45" s="4">
        <f t="shared" si="42"/>
        <v>-0.14270013651784264</v>
      </c>
      <c r="E45" s="4">
        <f t="shared" si="35"/>
        <v>2.1633315305570576E-3</v>
      </c>
      <c r="G45" s="8">
        <v>10</v>
      </c>
      <c r="H45" s="4">
        <v>4</v>
      </c>
      <c r="I45" s="4">
        <f t="shared" si="43"/>
        <v>1.7226528854435831E-3</v>
      </c>
      <c r="J45" s="4">
        <f t="shared" si="44"/>
        <v>-1.0962773128575274E-2</v>
      </c>
      <c r="K45" s="4">
        <f t="shared" si="36"/>
        <v>2.9675329637271026E-6</v>
      </c>
      <c r="M45" s="8">
        <v>10</v>
      </c>
      <c r="N45" s="4">
        <v>10</v>
      </c>
      <c r="O45" s="4">
        <f t="shared" si="45"/>
        <v>4.3066322136089581E-3</v>
      </c>
      <c r="P45" s="4">
        <f t="shared" si="46"/>
        <v>-2.3460805638517622E-2</v>
      </c>
      <c r="Q45" s="4">
        <f t="shared" si="37"/>
        <v>1.8547081023294394E-5</v>
      </c>
      <c r="S45" s="8">
        <v>10</v>
      </c>
      <c r="T45" s="4">
        <v>8</v>
      </c>
      <c r="U45" s="4">
        <f t="shared" si="47"/>
        <v>3.4453057708871662E-3</v>
      </c>
      <c r="V45" s="4">
        <f t="shared" si="48"/>
        <v>-1.9537442275893199E-2</v>
      </c>
      <c r="W45" s="4">
        <f t="shared" si="38"/>
        <v>1.187013185490841E-5</v>
      </c>
      <c r="Y45" s="8">
        <v>10</v>
      </c>
      <c r="Z45" s="4"/>
      <c r="AA45" s="4">
        <f t="shared" si="49"/>
        <v>0</v>
      </c>
      <c r="AB45" s="4" t="e">
        <f t="shared" si="50"/>
        <v>#NUM!</v>
      </c>
      <c r="AC45" s="4">
        <f t="shared" si="39"/>
        <v>0</v>
      </c>
    </row>
    <row r="46" spans="1:29" x14ac:dyDescent="0.25">
      <c r="A46" s="4" t="s">
        <v>106</v>
      </c>
      <c r="B46" s="7">
        <f>SUM(B36:B45)</f>
        <v>2322</v>
      </c>
      <c r="C46" s="7" t="s">
        <v>107</v>
      </c>
      <c r="D46" s="7">
        <f>-(SUM(D36:D38))</f>
        <v>0.8396226106881346</v>
      </c>
      <c r="E46" s="4"/>
      <c r="G46" s="4" t="s">
        <v>106</v>
      </c>
      <c r="H46" s="7">
        <f>SUM(H36:H45)</f>
        <v>143</v>
      </c>
      <c r="I46" s="7" t="s">
        <v>107</v>
      </c>
      <c r="J46" s="7">
        <f>-(SUM(J36:J38))</f>
        <v>0.13060495979912223</v>
      </c>
      <c r="K46" s="4"/>
      <c r="M46" s="4" t="s">
        <v>106</v>
      </c>
      <c r="N46" s="7">
        <f>SUM(N36:N45)</f>
        <v>123</v>
      </c>
      <c r="O46" s="7" t="s">
        <v>107</v>
      </c>
      <c r="P46" s="7">
        <f>-(SUM(P36:P38))</f>
        <v>0.11093806482612009</v>
      </c>
      <c r="Q46" s="4"/>
      <c r="S46" s="4" t="s">
        <v>106</v>
      </c>
      <c r="T46" s="7">
        <f>SUM(T36:T45)</f>
        <v>152</v>
      </c>
      <c r="U46" s="7" t="s">
        <v>107</v>
      </c>
      <c r="V46" s="7">
        <f>-(SUM(V36:V38))</f>
        <v>0.12107216057106743</v>
      </c>
      <c r="W46" s="4"/>
      <c r="Y46" s="4" t="s">
        <v>106</v>
      </c>
      <c r="Z46" s="7">
        <f>SUM(Z36:Z45)</f>
        <v>0</v>
      </c>
      <c r="AA46" s="7" t="s">
        <v>107</v>
      </c>
      <c r="AB46" s="7" t="e">
        <f>-(SUM(AB36:AB38))</f>
        <v>#NUM!</v>
      </c>
      <c r="AC46" s="4"/>
    </row>
    <row r="47" spans="1:29" x14ac:dyDescent="0.25">
      <c r="A47" s="4"/>
      <c r="B47" s="4"/>
      <c r="C47" s="7" t="s">
        <v>108</v>
      </c>
      <c r="D47" s="7">
        <f>D46/LN(3)</f>
        <v>0.76425743581117378</v>
      </c>
      <c r="E47" s="4"/>
      <c r="G47" s="4"/>
      <c r="H47" s="4"/>
      <c r="I47" s="7" t="s">
        <v>108</v>
      </c>
      <c r="J47" s="7">
        <f>J46/LN(3)</f>
        <v>0.11888175760118221</v>
      </c>
      <c r="K47" s="4"/>
      <c r="M47" s="4"/>
      <c r="N47" s="4"/>
      <c r="O47" s="7" t="s">
        <v>108</v>
      </c>
      <c r="P47" s="7">
        <f>P46/LN(3)</f>
        <v>0.1009801783308055</v>
      </c>
      <c r="Q47" s="4"/>
      <c r="S47" s="4"/>
      <c r="T47" s="4"/>
      <c r="U47" s="7" t="s">
        <v>108</v>
      </c>
      <c r="V47" s="7">
        <f>V46/LN(3)</f>
        <v>0.11020462980424868</v>
      </c>
      <c r="W47" s="4"/>
      <c r="Y47" s="4"/>
      <c r="Z47" s="4"/>
      <c r="AA47" s="7" t="s">
        <v>108</v>
      </c>
      <c r="AB47" s="7" t="e">
        <f>AB46/LN(3)</f>
        <v>#NUM!</v>
      </c>
      <c r="AC47" s="4"/>
    </row>
    <row r="48" spans="1:29" x14ac:dyDescent="0.25">
      <c r="A48" s="4"/>
      <c r="B48" s="4"/>
      <c r="C48" s="7" t="s">
        <v>109</v>
      </c>
      <c r="D48" s="7">
        <f>1-SUM(E36:E37)</f>
        <v>0.9323958896700919</v>
      </c>
      <c r="E48" s="4"/>
      <c r="G48" s="4"/>
      <c r="H48" s="4"/>
      <c r="I48" s="7" t="s">
        <v>109</v>
      </c>
      <c r="J48" s="7">
        <f>1-SUM(K36:K37)</f>
        <v>0.99964612169407552</v>
      </c>
      <c r="K48" s="4"/>
      <c r="M48" s="4"/>
      <c r="N48" s="4"/>
      <c r="O48" s="7" t="s">
        <v>109</v>
      </c>
      <c r="P48" s="7">
        <f>1-SUM(Q36:Q37)</f>
        <v>0.99988129868145093</v>
      </c>
      <c r="Q48" s="4"/>
      <c r="S48" s="4"/>
      <c r="T48" s="4"/>
      <c r="U48" s="7" t="s">
        <v>109</v>
      </c>
      <c r="V48" s="7">
        <f>1-SUM(W36:W37)</f>
        <v>0.99977298372827483</v>
      </c>
      <c r="W48" s="4"/>
      <c r="Y48" s="4"/>
      <c r="Z48" s="4"/>
      <c r="AA48" s="7" t="s">
        <v>109</v>
      </c>
      <c r="AB48" s="7">
        <f>1-SUM(AC36:AC37)</f>
        <v>1</v>
      </c>
      <c r="AC48" s="4"/>
    </row>
    <row r="50" spans="1:29" ht="14.45" x14ac:dyDescent="0.3">
      <c r="A50" s="12" t="s">
        <v>111</v>
      </c>
      <c r="B50" s="12"/>
      <c r="C50" s="12"/>
      <c r="D50" s="12"/>
      <c r="E50" s="12"/>
      <c r="G50" s="12" t="s">
        <v>123</v>
      </c>
      <c r="H50" s="12"/>
      <c r="I50" s="12"/>
      <c r="J50" s="12"/>
      <c r="K50" s="12"/>
      <c r="M50" s="12" t="s">
        <v>122</v>
      </c>
      <c r="N50" s="12"/>
      <c r="O50" s="12"/>
      <c r="P50" s="12"/>
      <c r="Q50" s="12"/>
      <c r="S50" s="12" t="s">
        <v>124</v>
      </c>
      <c r="T50" s="12"/>
      <c r="U50" s="12"/>
      <c r="V50" s="12"/>
      <c r="W50" s="12"/>
      <c r="Y50" s="12" t="s">
        <v>112</v>
      </c>
      <c r="Z50" s="12"/>
      <c r="AA50" s="12"/>
      <c r="AB50" s="12"/>
      <c r="AC50" s="12"/>
    </row>
    <row r="51" spans="1:29" x14ac:dyDescent="0.25">
      <c r="A51" s="4" t="s">
        <v>73</v>
      </c>
      <c r="B51" s="4" t="s">
        <v>74</v>
      </c>
      <c r="C51" s="4" t="s">
        <v>104</v>
      </c>
      <c r="D51" s="4" t="s">
        <v>105</v>
      </c>
      <c r="E51" s="4" t="s">
        <v>110</v>
      </c>
      <c r="G51" s="4" t="s">
        <v>73</v>
      </c>
      <c r="H51" s="4" t="s">
        <v>74</v>
      </c>
      <c r="I51" s="4" t="s">
        <v>104</v>
      </c>
      <c r="J51" s="4" t="s">
        <v>105</v>
      </c>
      <c r="K51" s="4" t="s">
        <v>110</v>
      </c>
      <c r="M51" s="4" t="s">
        <v>73</v>
      </c>
      <c r="N51" s="4" t="s">
        <v>74</v>
      </c>
      <c r="O51" s="4" t="s">
        <v>104</v>
      </c>
      <c r="P51" s="4" t="s">
        <v>105</v>
      </c>
      <c r="Q51" s="4" t="s">
        <v>110</v>
      </c>
      <c r="S51" s="4" t="s">
        <v>73</v>
      </c>
      <c r="T51" s="4" t="s">
        <v>74</v>
      </c>
      <c r="U51" s="4" t="s">
        <v>104</v>
      </c>
      <c r="V51" s="4" t="s">
        <v>105</v>
      </c>
      <c r="W51" s="4" t="s">
        <v>110</v>
      </c>
      <c r="Y51" s="4" t="s">
        <v>73</v>
      </c>
      <c r="Z51" s="4" t="s">
        <v>74</v>
      </c>
      <c r="AA51" s="4" t="s">
        <v>104</v>
      </c>
      <c r="AB51" s="4" t="s">
        <v>105</v>
      </c>
      <c r="AC51" s="4" t="s">
        <v>110</v>
      </c>
    </row>
    <row r="52" spans="1:29" x14ac:dyDescent="0.25">
      <c r="A52" s="4">
        <v>1</v>
      </c>
      <c r="B52" s="4">
        <v>540</v>
      </c>
      <c r="C52" s="4">
        <f>B52/$B$13</f>
        <v>0.23255813953488372</v>
      </c>
      <c r="D52" s="4">
        <f>C52*LN(C52)</f>
        <v>-0.33921279597663179</v>
      </c>
      <c r="E52" s="4">
        <f>C52^2</f>
        <v>5.4083288263926443E-2</v>
      </c>
      <c r="G52" s="4">
        <v>1</v>
      </c>
      <c r="H52" s="4">
        <v>20</v>
      </c>
      <c r="I52" s="4">
        <f>H52/$B$13</f>
        <v>8.6132644272179162E-3</v>
      </c>
      <c r="J52" s="4">
        <f>I52*LN(I52)</f>
        <v>-4.0951351323891876E-2</v>
      </c>
      <c r="K52" s="4">
        <f>I52^2</f>
        <v>7.4188324093177576E-5</v>
      </c>
      <c r="M52" s="4">
        <v>1</v>
      </c>
      <c r="N52" s="4">
        <v>30</v>
      </c>
      <c r="O52" s="4">
        <f>N52/$B$13</f>
        <v>1.2919896640826873E-2</v>
      </c>
      <c r="P52" s="4">
        <f>O52*LN(O52)</f>
        <v>-5.6188459697618619E-2</v>
      </c>
      <c r="Q52" s="4">
        <f>O52^2</f>
        <v>1.6692372920964951E-4</v>
      </c>
      <c r="S52" s="4">
        <v>1</v>
      </c>
      <c r="T52" s="4">
        <v>40</v>
      </c>
      <c r="U52" s="4">
        <f>T52/$B$13</f>
        <v>1.7226528854435832E-2</v>
      </c>
      <c r="V52" s="4">
        <f>U52*LN(U52)</f>
        <v>-6.9962182741497E-2</v>
      </c>
      <c r="W52" s="4">
        <f>U52^2</f>
        <v>2.9675329637271031E-4</v>
      </c>
      <c r="Y52" s="4">
        <v>1</v>
      </c>
      <c r="Z52" s="4"/>
      <c r="AA52" s="4">
        <f>Z52/$B$13</f>
        <v>0</v>
      </c>
      <c r="AB52" s="4" t="e">
        <f>AA52*LN(AA52)</f>
        <v>#NUM!</v>
      </c>
      <c r="AC52" s="4">
        <f>AA52^2</f>
        <v>0</v>
      </c>
    </row>
    <row r="53" spans="1:29" x14ac:dyDescent="0.25">
      <c r="A53" s="4">
        <v>2</v>
      </c>
      <c r="B53" s="4">
        <f>54*5</f>
        <v>270</v>
      </c>
      <c r="C53" s="4">
        <f>B53/$B$13</f>
        <v>0.11627906976744186</v>
      </c>
      <c r="D53" s="4">
        <f>C53*LN(C53)</f>
        <v>-0.2502049073557514</v>
      </c>
      <c r="E53" s="4">
        <f t="shared" ref="E53:E61" si="52">C53^2</f>
        <v>1.3520822065981611E-2</v>
      </c>
      <c r="G53" s="4">
        <v>2</v>
      </c>
      <c r="H53" s="4">
        <v>15</v>
      </c>
      <c r="I53" s="4">
        <f>H53/$B$13</f>
        <v>6.4599483204134363E-3</v>
      </c>
      <c r="J53" s="4">
        <f>I53*LN(I53)</f>
        <v>-3.2571924813666837E-2</v>
      </c>
      <c r="K53" s="4">
        <f t="shared" ref="K53:K61" si="53">I53^2</f>
        <v>4.1730932302412376E-5</v>
      </c>
      <c r="M53" s="4">
        <v>2</v>
      </c>
      <c r="N53" s="4">
        <v>18</v>
      </c>
      <c r="O53" s="4">
        <f>N53/$B$13</f>
        <v>7.7519379844961239E-3</v>
      </c>
      <c r="P53" s="4">
        <f>O53*LN(O53)</f>
        <v>-3.7672964374896679E-2</v>
      </c>
      <c r="Q53" s="4">
        <f t="shared" ref="Q53:Q61" si="54">O53^2</f>
        <v>6.0092542515473829E-5</v>
      </c>
      <c r="S53" s="4">
        <v>2</v>
      </c>
      <c r="T53" s="4">
        <v>12</v>
      </c>
      <c r="U53" s="4">
        <f>T53/$B$13</f>
        <v>5.1679586563307496E-3</v>
      </c>
      <c r="V53" s="4">
        <f>U53*LN(U53)</f>
        <v>-2.7210736498552129E-2</v>
      </c>
      <c r="W53" s="4">
        <f t="shared" ref="W53:W61" si="55">U53^2</f>
        <v>2.6707796673543928E-5</v>
      </c>
      <c r="Y53" s="4">
        <v>2</v>
      </c>
      <c r="Z53" s="4"/>
      <c r="AA53" s="4">
        <f>Z53/$B$13</f>
        <v>0</v>
      </c>
      <c r="AB53" s="4" t="e">
        <f>AA53*LN(AA53)</f>
        <v>#NUM!</v>
      </c>
      <c r="AC53" s="4">
        <f t="shared" ref="AC53:AC61" si="56">AA53^2</f>
        <v>0</v>
      </c>
    </row>
    <row r="54" spans="1:29" ht="13.15" customHeight="1" x14ac:dyDescent="0.25">
      <c r="A54" s="4">
        <v>3</v>
      </c>
      <c r="B54" s="4">
        <f t="shared" ref="B54:B56" si="57">54*5</f>
        <v>270</v>
      </c>
      <c r="C54" s="4">
        <f>B54/$B$13</f>
        <v>0.11627906976744186</v>
      </c>
      <c r="D54" s="4">
        <f>C54*LN(C54)</f>
        <v>-0.2502049073557514</v>
      </c>
      <c r="E54" s="4">
        <f t="shared" si="52"/>
        <v>1.3520822065981611E-2</v>
      </c>
      <c r="G54" s="4">
        <v>3</v>
      </c>
      <c r="H54" s="4">
        <v>25</v>
      </c>
      <c r="I54" s="4">
        <f>H54/$B$13</f>
        <v>1.0766580534022395E-2</v>
      </c>
      <c r="J54" s="4">
        <f>I54*LN(I54)</f>
        <v>-4.8786696138992641E-2</v>
      </c>
      <c r="K54" s="4">
        <f t="shared" si="53"/>
        <v>1.1591925639558997E-4</v>
      </c>
      <c r="M54" s="4">
        <v>3</v>
      </c>
      <c r="N54" s="4">
        <v>12</v>
      </c>
      <c r="O54" s="4">
        <f>N54/$B$13</f>
        <v>5.1679586563307496E-3</v>
      </c>
      <c r="P54" s="4">
        <f>O54*LN(O54)</f>
        <v>-2.7210736498552129E-2</v>
      </c>
      <c r="Q54" s="4">
        <f t="shared" si="54"/>
        <v>2.6707796673543928E-5</v>
      </c>
      <c r="S54" s="4">
        <v>3</v>
      </c>
      <c r="T54" s="4">
        <v>15</v>
      </c>
      <c r="U54" s="4">
        <f>T54/$B$13</f>
        <v>6.4599483204134363E-3</v>
      </c>
      <c r="V54" s="4">
        <f>U54*LN(U54)</f>
        <v>-3.2571924813666837E-2</v>
      </c>
      <c r="W54" s="4">
        <f t="shared" si="55"/>
        <v>4.1730932302412376E-5</v>
      </c>
      <c r="Y54" s="4">
        <v>3</v>
      </c>
      <c r="Z54" s="4"/>
      <c r="AA54" s="4">
        <f>Z54/$B$13</f>
        <v>0</v>
      </c>
      <c r="AB54" s="4" t="e">
        <f>AA54*LN(AA54)</f>
        <v>#NUM!</v>
      </c>
      <c r="AC54" s="4">
        <f t="shared" si="56"/>
        <v>0</v>
      </c>
    </row>
    <row r="55" spans="1:29" x14ac:dyDescent="0.25">
      <c r="A55" s="8">
        <v>4</v>
      </c>
      <c r="B55" s="4">
        <f t="shared" si="57"/>
        <v>270</v>
      </c>
      <c r="C55" s="4">
        <f t="shared" ref="C55:C61" si="58">B55/$B$13</f>
        <v>0.11627906976744186</v>
      </c>
      <c r="D55" s="4">
        <f t="shared" ref="D55:D61" si="59">C55*LN(C55)</f>
        <v>-0.2502049073557514</v>
      </c>
      <c r="E55" s="4">
        <f t="shared" si="52"/>
        <v>1.3520822065981611E-2</v>
      </c>
      <c r="G55" s="8">
        <v>4</v>
      </c>
      <c r="H55" s="4">
        <v>12</v>
      </c>
      <c r="I55" s="4">
        <f t="shared" ref="I55:I61" si="60">H55/$B$13</f>
        <v>5.1679586563307496E-3</v>
      </c>
      <c r="J55" s="4">
        <f t="shared" ref="J55:J61" si="61">I55*LN(I55)</f>
        <v>-2.7210736498552129E-2</v>
      </c>
      <c r="K55" s="4">
        <f t="shared" si="53"/>
        <v>2.6707796673543928E-5</v>
      </c>
      <c r="M55" s="8">
        <v>4</v>
      </c>
      <c r="N55" s="4">
        <v>22</v>
      </c>
      <c r="O55" s="4">
        <f t="shared" ref="O55:O61" si="62">N55/$B$13</f>
        <v>9.4745908699397068E-3</v>
      </c>
      <c r="P55" s="4">
        <f t="shared" ref="P55:P61" si="63">O55*LN(O55)</f>
        <v>-4.4143461496894687E-2</v>
      </c>
      <c r="Q55" s="4">
        <f t="shared" si="54"/>
        <v>8.976787215274485E-5</v>
      </c>
      <c r="S55" s="8">
        <v>4</v>
      </c>
      <c r="T55" s="4">
        <v>18</v>
      </c>
      <c r="U55" s="4">
        <f t="shared" ref="U55:U61" si="64">T55/$B$13</f>
        <v>7.7519379844961239E-3</v>
      </c>
      <c r="V55" s="4">
        <f t="shared" ref="V55:V61" si="65">U55*LN(U55)</f>
        <v>-3.7672964374896679E-2</v>
      </c>
      <c r="W55" s="4">
        <f t="shared" si="55"/>
        <v>6.0092542515473829E-5</v>
      </c>
      <c r="Y55" s="8">
        <v>4</v>
      </c>
      <c r="Z55" s="4"/>
      <c r="AA55" s="4">
        <f t="shared" ref="AA55:AA61" si="66">Z55/$B$13</f>
        <v>0</v>
      </c>
      <c r="AB55" s="4" t="e">
        <f t="shared" ref="AB55:AB61" si="67">AA55*LN(AA55)</f>
        <v>#NUM!</v>
      </c>
      <c r="AC55" s="4">
        <f t="shared" si="56"/>
        <v>0</v>
      </c>
    </row>
    <row r="56" spans="1:29" x14ac:dyDescent="0.25">
      <c r="A56" s="8">
        <v>5</v>
      </c>
      <c r="B56" s="4">
        <f t="shared" si="57"/>
        <v>270</v>
      </c>
      <c r="C56" s="4">
        <f t="shared" si="58"/>
        <v>0.11627906976744186</v>
      </c>
      <c r="D56" s="4">
        <f t="shared" si="59"/>
        <v>-0.2502049073557514</v>
      </c>
      <c r="E56" s="4">
        <f t="shared" si="52"/>
        <v>1.3520822065981611E-2</v>
      </c>
      <c r="G56" s="8">
        <v>5</v>
      </c>
      <c r="H56" s="4">
        <v>8</v>
      </c>
      <c r="I56" s="4">
        <f t="shared" si="60"/>
        <v>3.4453057708871662E-3</v>
      </c>
      <c r="J56" s="4">
        <f t="shared" si="61"/>
        <v>-1.9537442275893199E-2</v>
      </c>
      <c r="K56" s="4">
        <f t="shared" si="53"/>
        <v>1.187013185490841E-5</v>
      </c>
      <c r="M56" s="8">
        <v>5</v>
      </c>
      <c r="N56" s="4">
        <v>15</v>
      </c>
      <c r="O56" s="4">
        <f t="shared" si="62"/>
        <v>6.4599483204134363E-3</v>
      </c>
      <c r="P56" s="4">
        <f t="shared" si="63"/>
        <v>-3.2571924813666837E-2</v>
      </c>
      <c r="Q56" s="4">
        <f t="shared" si="54"/>
        <v>4.1730932302412376E-5</v>
      </c>
      <c r="S56" s="8">
        <v>5</v>
      </c>
      <c r="T56" s="4">
        <v>22</v>
      </c>
      <c r="U56" s="4">
        <f t="shared" si="64"/>
        <v>9.4745908699397068E-3</v>
      </c>
      <c r="V56" s="4">
        <f t="shared" si="65"/>
        <v>-4.4143461496894687E-2</v>
      </c>
      <c r="W56" s="4">
        <f t="shared" si="55"/>
        <v>8.976787215274485E-5</v>
      </c>
      <c r="Y56" s="8">
        <v>5</v>
      </c>
      <c r="Z56" s="4"/>
      <c r="AA56" s="4">
        <f t="shared" si="66"/>
        <v>0</v>
      </c>
      <c r="AB56" s="4" t="e">
        <f t="shared" si="67"/>
        <v>#NUM!</v>
      </c>
      <c r="AC56" s="4">
        <f t="shared" si="56"/>
        <v>0</v>
      </c>
    </row>
    <row r="57" spans="1:29" x14ac:dyDescent="0.25">
      <c r="A57" s="8">
        <v>6</v>
      </c>
      <c r="B57" s="4">
        <f>54*3</f>
        <v>162</v>
      </c>
      <c r="C57" s="4">
        <f t="shared" si="58"/>
        <v>6.9767441860465115E-2</v>
      </c>
      <c r="D57" s="4">
        <f t="shared" si="59"/>
        <v>-0.18576194142038044</v>
      </c>
      <c r="E57" s="4">
        <f t="shared" si="52"/>
        <v>4.8674959437533805E-3</v>
      </c>
      <c r="G57" s="8">
        <v>6</v>
      </c>
      <c r="H57" s="4">
        <v>11</v>
      </c>
      <c r="I57" s="4">
        <f t="shared" si="60"/>
        <v>4.7372954349698534E-3</v>
      </c>
      <c r="J57" s="4">
        <f t="shared" si="61"/>
        <v>-2.5355373722676197E-2</v>
      </c>
      <c r="K57" s="4">
        <f t="shared" si="53"/>
        <v>2.2441968038186212E-5</v>
      </c>
      <c r="M57" s="8">
        <v>6</v>
      </c>
      <c r="N57" s="4">
        <v>12</v>
      </c>
      <c r="O57" s="4">
        <f t="shared" si="62"/>
        <v>5.1679586563307496E-3</v>
      </c>
      <c r="P57" s="4">
        <f t="shared" si="63"/>
        <v>-2.7210736498552129E-2</v>
      </c>
      <c r="Q57" s="4">
        <f t="shared" si="54"/>
        <v>2.6707796673543928E-5</v>
      </c>
      <c r="S57" s="8">
        <v>6</v>
      </c>
      <c r="T57" s="4">
        <v>9</v>
      </c>
      <c r="U57" s="4">
        <f t="shared" si="64"/>
        <v>3.875968992248062E-3</v>
      </c>
      <c r="V57" s="4">
        <f t="shared" si="65"/>
        <v>-2.1523099166362858E-2</v>
      </c>
      <c r="W57" s="4">
        <f t="shared" si="55"/>
        <v>1.5023135628868457E-5</v>
      </c>
      <c r="Y57" s="8">
        <v>6</v>
      </c>
      <c r="Z57" s="4"/>
      <c r="AA57" s="4">
        <f t="shared" si="66"/>
        <v>0</v>
      </c>
      <c r="AB57" s="4" t="e">
        <f t="shared" si="67"/>
        <v>#NUM!</v>
      </c>
      <c r="AC57" s="4">
        <f t="shared" si="56"/>
        <v>0</v>
      </c>
    </row>
    <row r="58" spans="1:29" x14ac:dyDescent="0.25">
      <c r="A58" s="4">
        <v>7</v>
      </c>
      <c r="B58" s="4">
        <f t="shared" ref="B58:B59" si="68">54*3</f>
        <v>162</v>
      </c>
      <c r="C58" s="4">
        <f t="shared" si="58"/>
        <v>6.9767441860465115E-2</v>
      </c>
      <c r="D58" s="4">
        <f t="shared" si="59"/>
        <v>-0.18576194142038044</v>
      </c>
      <c r="E58" s="4">
        <f t="shared" si="52"/>
        <v>4.8674959437533805E-3</v>
      </c>
      <c r="G58" s="4">
        <v>7</v>
      </c>
      <c r="H58" s="4">
        <v>6</v>
      </c>
      <c r="I58" s="4">
        <f t="shared" si="60"/>
        <v>2.5839793281653748E-3</v>
      </c>
      <c r="J58" s="4">
        <f t="shared" si="61"/>
        <v>-1.5396446235219076E-2</v>
      </c>
      <c r="K58" s="4">
        <f t="shared" si="53"/>
        <v>6.6769491683859819E-6</v>
      </c>
      <c r="M58" s="4">
        <v>7</v>
      </c>
      <c r="N58" s="4">
        <v>9</v>
      </c>
      <c r="O58" s="4">
        <f t="shared" si="62"/>
        <v>3.875968992248062E-3</v>
      </c>
      <c r="P58" s="4">
        <f t="shared" si="63"/>
        <v>-2.1523099166362858E-2</v>
      </c>
      <c r="Q58" s="4">
        <f t="shared" si="54"/>
        <v>1.5023135628868457E-5</v>
      </c>
      <c r="S58" s="4">
        <v>7</v>
      </c>
      <c r="T58" s="4">
        <v>11</v>
      </c>
      <c r="U58" s="4">
        <f t="shared" si="64"/>
        <v>4.7372954349698534E-3</v>
      </c>
      <c r="V58" s="4">
        <f t="shared" si="65"/>
        <v>-2.5355373722676197E-2</v>
      </c>
      <c r="W58" s="4">
        <f t="shared" si="55"/>
        <v>2.2441968038186212E-5</v>
      </c>
      <c r="Y58" s="4">
        <v>7</v>
      </c>
      <c r="Z58" s="4"/>
      <c r="AA58" s="4">
        <f t="shared" si="66"/>
        <v>0</v>
      </c>
      <c r="AB58" s="4" t="e">
        <f t="shared" si="67"/>
        <v>#NUM!</v>
      </c>
      <c r="AC58" s="4">
        <f t="shared" si="56"/>
        <v>0</v>
      </c>
    </row>
    <row r="59" spans="1:29" x14ac:dyDescent="0.25">
      <c r="A59" s="4">
        <v>8</v>
      </c>
      <c r="B59" s="4">
        <f t="shared" si="68"/>
        <v>162</v>
      </c>
      <c r="C59" s="4">
        <f t="shared" si="58"/>
        <v>6.9767441860465115E-2</v>
      </c>
      <c r="D59" s="4">
        <f t="shared" si="59"/>
        <v>-0.18576194142038044</v>
      </c>
      <c r="E59" s="4">
        <f t="shared" si="52"/>
        <v>4.8674959437533805E-3</v>
      </c>
      <c r="G59" s="4">
        <v>8</v>
      </c>
      <c r="H59" s="4">
        <v>3</v>
      </c>
      <c r="I59" s="4">
        <f t="shared" si="60"/>
        <v>1.2919896640826874E-3</v>
      </c>
      <c r="J59" s="4">
        <f t="shared" si="61"/>
        <v>-8.5937621105810439E-3</v>
      </c>
      <c r="K59" s="4">
        <f t="shared" si="53"/>
        <v>1.6692372920964955E-6</v>
      </c>
      <c r="M59" s="4">
        <v>8</v>
      </c>
      <c r="N59" s="4">
        <v>8</v>
      </c>
      <c r="O59" s="4">
        <f t="shared" si="62"/>
        <v>3.4453057708871662E-3</v>
      </c>
      <c r="P59" s="4">
        <f t="shared" si="63"/>
        <v>-1.9537442275893199E-2</v>
      </c>
      <c r="Q59" s="4">
        <f t="shared" si="54"/>
        <v>1.187013185490841E-5</v>
      </c>
      <c r="S59" s="4">
        <v>8</v>
      </c>
      <c r="T59" s="4">
        <v>13</v>
      </c>
      <c r="U59" s="4">
        <f t="shared" si="64"/>
        <v>5.5986218776916449E-3</v>
      </c>
      <c r="V59" s="4">
        <f t="shared" si="65"/>
        <v>-2.9030169019100733E-2</v>
      </c>
      <c r="W59" s="4">
        <f t="shared" si="55"/>
        <v>3.1344566929367516E-5</v>
      </c>
      <c r="Y59" s="4">
        <v>8</v>
      </c>
      <c r="Z59" s="4"/>
      <c r="AA59" s="4">
        <f t="shared" si="66"/>
        <v>0</v>
      </c>
      <c r="AB59" s="4" t="e">
        <f t="shared" si="67"/>
        <v>#NUM!</v>
      </c>
      <c r="AC59" s="4">
        <f t="shared" si="56"/>
        <v>0</v>
      </c>
    </row>
    <row r="60" spans="1:29" x14ac:dyDescent="0.25">
      <c r="A60" s="4">
        <v>9</v>
      </c>
      <c r="B60" s="4">
        <f>54*2</f>
        <v>108</v>
      </c>
      <c r="C60" s="4">
        <f t="shared" si="58"/>
        <v>4.6511627906976744E-2</v>
      </c>
      <c r="D60" s="4">
        <f t="shared" si="59"/>
        <v>-0.14270013651784264</v>
      </c>
      <c r="E60" s="4">
        <f t="shared" si="52"/>
        <v>2.1633315305570576E-3</v>
      </c>
      <c r="G60" s="4">
        <v>9</v>
      </c>
      <c r="H60" s="4">
        <v>8</v>
      </c>
      <c r="I60" s="4">
        <f t="shared" si="60"/>
        <v>3.4453057708871662E-3</v>
      </c>
      <c r="J60" s="4">
        <f t="shared" si="61"/>
        <v>-1.9537442275893199E-2</v>
      </c>
      <c r="K60" s="4">
        <f t="shared" si="53"/>
        <v>1.187013185490841E-5</v>
      </c>
      <c r="M60" s="4">
        <v>9</v>
      </c>
      <c r="N60" s="4">
        <v>10</v>
      </c>
      <c r="O60" s="4">
        <f t="shared" si="62"/>
        <v>4.3066322136089581E-3</v>
      </c>
      <c r="P60" s="4">
        <f t="shared" si="63"/>
        <v>-2.3460805638517622E-2</v>
      </c>
      <c r="Q60" s="4">
        <f t="shared" si="54"/>
        <v>1.8547081023294394E-5</v>
      </c>
      <c r="S60" s="4">
        <v>9</v>
      </c>
      <c r="T60" s="4">
        <v>5</v>
      </c>
      <c r="U60" s="4">
        <f t="shared" si="64"/>
        <v>2.1533161068044791E-3</v>
      </c>
      <c r="V60" s="4">
        <f t="shared" si="65"/>
        <v>-1.3222967807544651E-2</v>
      </c>
      <c r="W60" s="4">
        <f t="shared" si="55"/>
        <v>4.6367702558235985E-6</v>
      </c>
      <c r="Y60" s="4">
        <v>9</v>
      </c>
      <c r="Z60" s="4"/>
      <c r="AA60" s="4">
        <f t="shared" si="66"/>
        <v>0</v>
      </c>
      <c r="AB60" s="4" t="e">
        <f t="shared" si="67"/>
        <v>#NUM!</v>
      </c>
      <c r="AC60" s="4">
        <f t="shared" si="56"/>
        <v>0</v>
      </c>
    </row>
    <row r="61" spans="1:29" x14ac:dyDescent="0.25">
      <c r="A61" s="8">
        <v>10</v>
      </c>
      <c r="B61" s="4">
        <f>54*2</f>
        <v>108</v>
      </c>
      <c r="C61" s="4">
        <f t="shared" si="58"/>
        <v>4.6511627906976744E-2</v>
      </c>
      <c r="D61" s="4">
        <f t="shared" si="59"/>
        <v>-0.14270013651784264</v>
      </c>
      <c r="E61" s="4">
        <f t="shared" si="52"/>
        <v>2.1633315305570576E-3</v>
      </c>
      <c r="G61" s="8">
        <v>10</v>
      </c>
      <c r="H61" s="4">
        <v>10</v>
      </c>
      <c r="I61" s="4">
        <f t="shared" si="60"/>
        <v>4.3066322136089581E-3</v>
      </c>
      <c r="J61" s="4">
        <f t="shared" si="61"/>
        <v>-2.3460805638517622E-2</v>
      </c>
      <c r="K61" s="4">
        <f t="shared" si="53"/>
        <v>1.8547081023294394E-5</v>
      </c>
      <c r="M61" s="8">
        <v>10</v>
      </c>
      <c r="N61" s="4">
        <v>8</v>
      </c>
      <c r="O61" s="4">
        <f t="shared" si="62"/>
        <v>3.4453057708871662E-3</v>
      </c>
      <c r="P61" s="4">
        <f t="shared" si="63"/>
        <v>-1.9537442275893199E-2</v>
      </c>
      <c r="Q61" s="4">
        <f t="shared" si="54"/>
        <v>1.187013185490841E-5</v>
      </c>
      <c r="S61" s="8">
        <v>10</v>
      </c>
      <c r="T61" s="4">
        <v>4</v>
      </c>
      <c r="U61" s="4">
        <f t="shared" si="64"/>
        <v>1.7226528854435831E-3</v>
      </c>
      <c r="V61" s="4">
        <f t="shared" si="65"/>
        <v>-1.0962773128575274E-2</v>
      </c>
      <c r="W61" s="4">
        <f t="shared" si="55"/>
        <v>2.9675329637271026E-6</v>
      </c>
      <c r="Y61" s="8">
        <v>10</v>
      </c>
      <c r="Z61" s="4"/>
      <c r="AA61" s="4">
        <f t="shared" si="66"/>
        <v>0</v>
      </c>
      <c r="AB61" s="4" t="e">
        <f t="shared" si="67"/>
        <v>#NUM!</v>
      </c>
      <c r="AC61" s="4">
        <f t="shared" si="56"/>
        <v>0</v>
      </c>
    </row>
    <row r="62" spans="1:29" x14ac:dyDescent="0.25">
      <c r="A62" s="4" t="s">
        <v>106</v>
      </c>
      <c r="B62" s="7">
        <f>SUM(B52:B61)</f>
        <v>2322</v>
      </c>
      <c r="C62" s="7" t="s">
        <v>107</v>
      </c>
      <c r="D62" s="7">
        <f>-(SUM(D52:D54))</f>
        <v>0.8396226106881346</v>
      </c>
      <c r="E62" s="4"/>
      <c r="G62" s="4" t="s">
        <v>106</v>
      </c>
      <c r="H62" s="7">
        <f>SUM(H52:H61)</f>
        <v>118</v>
      </c>
      <c r="I62" s="7" t="s">
        <v>107</v>
      </c>
      <c r="J62" s="7">
        <f>-(SUM(J52:J54))</f>
        <v>0.12230997227655135</v>
      </c>
      <c r="K62" s="4"/>
      <c r="M62" s="4" t="s">
        <v>106</v>
      </c>
      <c r="N62" s="7">
        <f>SUM(N52:N61)</f>
        <v>144</v>
      </c>
      <c r="O62" s="7" t="s">
        <v>107</v>
      </c>
      <c r="P62" s="7">
        <f>-(SUM(P52:P54))</f>
        <v>0.12107216057106743</v>
      </c>
      <c r="Q62" s="4"/>
      <c r="S62" s="4" t="s">
        <v>106</v>
      </c>
      <c r="T62" s="7">
        <f>SUM(T52:T61)</f>
        <v>149</v>
      </c>
      <c r="U62" s="7" t="s">
        <v>107</v>
      </c>
      <c r="V62" s="7">
        <f>-(SUM(V52:V54))</f>
        <v>0.12974484405371597</v>
      </c>
      <c r="W62" s="4"/>
      <c r="Y62" s="4" t="s">
        <v>106</v>
      </c>
      <c r="Z62" s="7">
        <f>SUM(Z52:Z61)</f>
        <v>0</v>
      </c>
      <c r="AA62" s="7" t="s">
        <v>107</v>
      </c>
      <c r="AB62" s="7" t="e">
        <f>-(SUM(AB52:AB54))</f>
        <v>#NUM!</v>
      </c>
      <c r="AC62" s="4"/>
    </row>
    <row r="63" spans="1:29" x14ac:dyDescent="0.25">
      <c r="A63" s="4"/>
      <c r="B63" s="4"/>
      <c r="C63" s="7" t="s">
        <v>108</v>
      </c>
      <c r="D63" s="7">
        <f>D62/LN(3)</f>
        <v>0.76425743581117378</v>
      </c>
      <c r="E63" s="4"/>
      <c r="G63" s="4"/>
      <c r="H63" s="4"/>
      <c r="I63" s="7" t="s">
        <v>108</v>
      </c>
      <c r="J63" s="7">
        <f>J62/LN(3)</f>
        <v>0.11133133457375802</v>
      </c>
      <c r="K63" s="4"/>
      <c r="M63" s="4"/>
      <c r="N63" s="4"/>
      <c r="O63" s="7" t="s">
        <v>108</v>
      </c>
      <c r="P63" s="7">
        <f>P62/LN(3)</f>
        <v>0.11020462980424868</v>
      </c>
      <c r="Q63" s="4"/>
      <c r="S63" s="4"/>
      <c r="T63" s="4"/>
      <c r="U63" s="7" t="s">
        <v>108</v>
      </c>
      <c r="V63" s="7">
        <f>V62/LN(3)</f>
        <v>0.11809884651027404</v>
      </c>
      <c r="W63" s="4"/>
      <c r="Y63" s="4"/>
      <c r="Z63" s="4"/>
      <c r="AA63" s="7" t="s">
        <v>108</v>
      </c>
      <c r="AB63" s="7" t="e">
        <f>AB62/LN(3)</f>
        <v>#NUM!</v>
      </c>
      <c r="AC63" s="4"/>
    </row>
    <row r="64" spans="1:29" x14ac:dyDescent="0.25">
      <c r="A64" s="4"/>
      <c r="B64" s="4"/>
      <c r="C64" s="7" t="s">
        <v>109</v>
      </c>
      <c r="D64" s="7">
        <f>1-SUM(E52:E53)</f>
        <v>0.9323958896700919</v>
      </c>
      <c r="E64" s="4"/>
      <c r="G64" s="4"/>
      <c r="H64" s="4"/>
      <c r="I64" s="7" t="s">
        <v>109</v>
      </c>
      <c r="J64" s="7">
        <f>1-SUM(K52:K53)</f>
        <v>0.99988408074360446</v>
      </c>
      <c r="K64" s="4"/>
      <c r="M64" s="4"/>
      <c r="N64" s="4"/>
      <c r="O64" s="7" t="s">
        <v>109</v>
      </c>
      <c r="P64" s="7">
        <f>1-SUM(Q52:Q53)</f>
        <v>0.99977298372827483</v>
      </c>
      <c r="Q64" s="4"/>
      <c r="S64" s="4"/>
      <c r="T64" s="4"/>
      <c r="U64" s="7" t="s">
        <v>109</v>
      </c>
      <c r="V64" s="7">
        <f>1-SUM(W52:W53)</f>
        <v>0.99967653890695374</v>
      </c>
      <c r="W64" s="4"/>
      <c r="Y64" s="4"/>
      <c r="Z64" s="4"/>
      <c r="AA64" s="7" t="s">
        <v>109</v>
      </c>
      <c r="AB64" s="7">
        <f>1-SUM(AC52:AC53)</f>
        <v>1</v>
      </c>
      <c r="AC64" s="4"/>
    </row>
  </sheetData>
  <mergeCells count="18">
    <mergeCell ref="A1:E1"/>
    <mergeCell ref="G18:K18"/>
    <mergeCell ref="M18:Q18"/>
    <mergeCell ref="A18:E18"/>
    <mergeCell ref="S1:W1"/>
    <mergeCell ref="Y1:AC1"/>
    <mergeCell ref="S18:W18"/>
    <mergeCell ref="Y18:AC18"/>
    <mergeCell ref="G34:K34"/>
    <mergeCell ref="A34:E34"/>
    <mergeCell ref="M34:Q34"/>
    <mergeCell ref="S34:W34"/>
    <mergeCell ref="Y34:AC34"/>
    <mergeCell ref="A50:E50"/>
    <mergeCell ref="G50:K50"/>
    <mergeCell ref="M50:Q50"/>
    <mergeCell ref="S50:W50"/>
    <mergeCell ref="Y50:AC5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especies</vt:lpstr>
      <vt:lpstr>níveis</vt:lpstr>
      <vt:lpstr>caixas</vt:lpstr>
      <vt:lpstr>etiqueta</vt:lpstr>
      <vt:lpstr>indice-aula</vt:lpstr>
      <vt:lpstr>indice-exercicio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Terumi Fushita</dc:creator>
  <cp:lastModifiedBy>Angela Terumi Fushita</cp:lastModifiedBy>
  <cp:lastPrinted>2025-02-16T18:47:29Z</cp:lastPrinted>
  <dcterms:created xsi:type="dcterms:W3CDTF">2025-02-10T16:03:06Z</dcterms:created>
  <dcterms:modified xsi:type="dcterms:W3CDTF">2026-03-09T13:03:53Z</dcterms:modified>
</cp:coreProperties>
</file>